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Korisnik\Desktop\Obrasci 31.12.2023\"/>
    </mc:Choice>
  </mc:AlternateContent>
  <xr:revisionPtr revIDLastSave="0" documentId="13_ncr:1_{AB156A2A-94F2-4961-BD56-2EC56CF79DCF}" xr6:coauthVersionLast="36" xr6:coauthVersionMax="36" xr10:uidLastSave="{00000000-0000-0000-0000-000000000000}"/>
  <bookViews>
    <workbookView xWindow="0" yWindow="0" windowWidth="28650" windowHeight="11235" activeTab="2" xr2:uid="{00000000-000D-0000-FFFF-FFFF00000000}"/>
  </bookViews>
  <sheets>
    <sheet name="Opći dio" sheetId="3" r:id="rId1"/>
    <sheet name="Prihodi i rashodi -ekon. klf." sheetId="1" r:id="rId2"/>
    <sheet name="Prihodi i rashodi - izvori" sheetId="8" r:id="rId3"/>
    <sheet name="Posebni dio" sheetId="16" r:id="rId4"/>
    <sheet name="Rashodi  - funkc.klf." sheetId="17" r:id="rId5"/>
  </sheets>
  <definedNames>
    <definedName name="_xlnm.Print_Titles" localSheetId="3">'Posebni dio'!$1:$1</definedName>
    <definedName name="_xlnm.Print_Titles" localSheetId="4">'Rashodi  - funkc.klf.'!$1:$1</definedName>
  </definedNames>
  <calcPr calcId="191029"/>
</workbook>
</file>

<file path=xl/calcChain.xml><?xml version="1.0" encoding="utf-8"?>
<calcChain xmlns="http://schemas.openxmlformats.org/spreadsheetml/2006/main">
  <c r="D42" i="8" l="1"/>
  <c r="D31" i="8"/>
  <c r="D41" i="8" l="1"/>
  <c r="C42" i="8" l="1"/>
  <c r="C41" i="8"/>
  <c r="B42" i="8"/>
  <c r="B41" i="8"/>
  <c r="B43" i="8" l="1"/>
  <c r="F26" i="8" l="1"/>
  <c r="F25" i="8"/>
  <c r="E26" i="8"/>
  <c r="E25" i="8"/>
  <c r="D27" i="8"/>
  <c r="C27" i="8"/>
  <c r="B27" i="8"/>
  <c r="D4" i="1" l="1"/>
  <c r="D95" i="1" l="1"/>
  <c r="C95" i="1"/>
  <c r="D39" i="1"/>
  <c r="C39" i="1"/>
  <c r="E95" i="1"/>
  <c r="B95" i="1"/>
  <c r="G94" i="1"/>
  <c r="G93" i="1"/>
  <c r="G91" i="1"/>
  <c r="G92" i="1"/>
  <c r="F94" i="1"/>
  <c r="E39" i="1"/>
  <c r="B39" i="1"/>
  <c r="B4" i="1"/>
  <c r="E4" i="1"/>
  <c r="D37" i="1" l="1"/>
  <c r="C4" i="1"/>
  <c r="C37" i="1" s="1"/>
  <c r="F38" i="8" l="1"/>
  <c r="E38" i="8"/>
  <c r="F37" i="8"/>
  <c r="E37" i="8"/>
  <c r="D39" i="8"/>
  <c r="C39" i="8"/>
  <c r="B39" i="8"/>
  <c r="D43" i="8" l="1"/>
  <c r="D35" i="8"/>
  <c r="D23" i="8"/>
  <c r="D19" i="8"/>
  <c r="D15" i="8"/>
  <c r="C35" i="8"/>
  <c r="C31" i="8"/>
  <c r="C23" i="8"/>
  <c r="C19" i="8"/>
  <c r="C15" i="8"/>
  <c r="B35" i="8"/>
  <c r="B31" i="8"/>
  <c r="B23" i="8"/>
  <c r="B19" i="8"/>
  <c r="B15" i="8"/>
  <c r="F34" i="8"/>
  <c r="F33" i="8"/>
  <c r="F30" i="8"/>
  <c r="F29" i="8"/>
  <c r="F22" i="8"/>
  <c r="F21" i="8"/>
  <c r="F18" i="8"/>
  <c r="F17" i="8"/>
  <c r="F14" i="8"/>
  <c r="F13" i="8"/>
  <c r="F10" i="8"/>
  <c r="F9" i="8"/>
  <c r="E34" i="8"/>
  <c r="E33" i="8"/>
  <c r="E30" i="8"/>
  <c r="E29" i="8"/>
  <c r="E22" i="8"/>
  <c r="E21" i="8"/>
  <c r="E18" i="8"/>
  <c r="E17" i="8"/>
  <c r="E14" i="8"/>
  <c r="E13" i="8"/>
  <c r="E10" i="8"/>
  <c r="E9" i="8"/>
  <c r="B11" i="8"/>
  <c r="D11" i="8"/>
  <c r="C11" i="8"/>
  <c r="E5" i="8"/>
  <c r="F6" i="8"/>
  <c r="F5" i="8"/>
  <c r="E6" i="8"/>
  <c r="B7" i="8"/>
  <c r="C7" i="8"/>
  <c r="D7" i="8"/>
  <c r="E42" i="8" l="1"/>
  <c r="F42" i="8"/>
  <c r="F41" i="8"/>
  <c r="C43" i="8"/>
  <c r="E41" i="8"/>
  <c r="D106" i="1"/>
  <c r="E106" i="1"/>
  <c r="B106" i="1"/>
  <c r="F89" i="1"/>
  <c r="G89" i="1"/>
  <c r="F79" i="1"/>
  <c r="G79" i="1"/>
  <c r="F76" i="1"/>
  <c r="G76" i="1"/>
  <c r="F55" i="1"/>
  <c r="G55" i="1"/>
  <c r="B37" i="1" l="1"/>
  <c r="G30" i="1"/>
  <c r="F15" i="3"/>
  <c r="B17" i="3"/>
  <c r="F96" i="1" l="1"/>
  <c r="C106" i="1"/>
  <c r="F86" i="1" l="1"/>
  <c r="F81" i="1"/>
  <c r="G86" i="1"/>
  <c r="G4" i="1" l="1"/>
  <c r="F87" i="1"/>
  <c r="G68" i="1"/>
  <c r="G66" i="1"/>
  <c r="F34" i="1"/>
  <c r="F33" i="1"/>
  <c r="F32" i="1"/>
  <c r="G14" i="1"/>
  <c r="G13" i="1"/>
  <c r="G12" i="1"/>
  <c r="G11" i="1"/>
  <c r="G49" i="1"/>
  <c r="G103" i="1"/>
  <c r="G104" i="1"/>
  <c r="G105" i="1"/>
  <c r="F100" i="1"/>
  <c r="F101" i="1"/>
  <c r="F103" i="1"/>
  <c r="F104" i="1"/>
  <c r="F105" i="1"/>
  <c r="F95" i="1"/>
  <c r="F39" i="1"/>
  <c r="F93" i="1"/>
  <c r="F92" i="1"/>
  <c r="F91" i="1"/>
  <c r="F74" i="1"/>
  <c r="F73" i="1"/>
  <c r="F68" i="1"/>
  <c r="F66" i="1"/>
  <c r="F62" i="1"/>
  <c r="F49" i="1"/>
  <c r="F44" i="1"/>
  <c r="F31" i="1"/>
  <c r="F30" i="1"/>
  <c r="F26" i="1"/>
  <c r="F14" i="1"/>
  <c r="F13" i="1"/>
  <c r="F12" i="1"/>
  <c r="F11" i="1"/>
  <c r="E17" i="3"/>
  <c r="D20" i="3"/>
  <c r="D17" i="3"/>
  <c r="C17" i="3"/>
  <c r="B20" i="3"/>
  <c r="G95" i="1"/>
  <c r="G102" i="1"/>
  <c r="G101" i="1"/>
  <c r="G100" i="1"/>
  <c r="G99" i="1"/>
  <c r="G98" i="1"/>
  <c r="G97" i="1"/>
  <c r="G96" i="1"/>
  <c r="G90" i="1"/>
  <c r="G88" i="1"/>
  <c r="G87" i="1"/>
  <c r="G85" i="1"/>
  <c r="G84" i="1"/>
  <c r="G83" i="1"/>
  <c r="G82" i="1"/>
  <c r="G81" i="1"/>
  <c r="G80" i="1"/>
  <c r="G78" i="1"/>
  <c r="G77" i="1"/>
  <c r="G75" i="1"/>
  <c r="G74" i="1"/>
  <c r="G73" i="1"/>
  <c r="G72" i="1"/>
  <c r="G71" i="1"/>
  <c r="G70" i="1"/>
  <c r="G69" i="1"/>
  <c r="G67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1" i="1"/>
  <c r="G34" i="1"/>
  <c r="G33" i="1"/>
  <c r="G32" i="1"/>
  <c r="G29" i="1"/>
  <c r="G26" i="1"/>
  <c r="G25" i="1"/>
  <c r="G24" i="1"/>
  <c r="G23" i="1"/>
  <c r="G22" i="1"/>
  <c r="G21" i="1"/>
  <c r="G20" i="1"/>
  <c r="G19" i="1"/>
  <c r="G18" i="1"/>
  <c r="G17" i="1"/>
  <c r="G16" i="1"/>
  <c r="G15" i="1"/>
  <c r="G10" i="1"/>
  <c r="G9" i="1"/>
  <c r="G8" i="1"/>
  <c r="G7" i="1"/>
  <c r="G6" i="1"/>
  <c r="G5" i="1"/>
  <c r="F102" i="1"/>
  <c r="F99" i="1"/>
  <c r="F98" i="1"/>
  <c r="F97" i="1"/>
  <c r="F90" i="1"/>
  <c r="F88" i="1"/>
  <c r="F85" i="1"/>
  <c r="F84" i="1"/>
  <c r="F83" i="1"/>
  <c r="F82" i="1"/>
  <c r="F80" i="1"/>
  <c r="F78" i="1"/>
  <c r="F77" i="1"/>
  <c r="F75" i="1"/>
  <c r="F72" i="1"/>
  <c r="F71" i="1"/>
  <c r="F70" i="1"/>
  <c r="F69" i="1"/>
  <c r="F67" i="1"/>
  <c r="F65" i="1"/>
  <c r="F64" i="1"/>
  <c r="F63" i="1"/>
  <c r="F61" i="1"/>
  <c r="F60" i="1"/>
  <c r="F59" i="1"/>
  <c r="F58" i="1"/>
  <c r="F57" i="1"/>
  <c r="F56" i="1"/>
  <c r="F54" i="1"/>
  <c r="F53" i="1"/>
  <c r="F52" i="1"/>
  <c r="F51" i="1"/>
  <c r="F50" i="1"/>
  <c r="F48" i="1"/>
  <c r="F47" i="1"/>
  <c r="F46" i="1"/>
  <c r="F45" i="1"/>
  <c r="F43" i="1"/>
  <c r="F42" i="1"/>
  <c r="F41" i="1"/>
  <c r="F40" i="1"/>
  <c r="F29" i="1"/>
  <c r="F25" i="1"/>
  <c r="F24" i="1"/>
  <c r="F23" i="1"/>
  <c r="F22" i="1"/>
  <c r="F21" i="1"/>
  <c r="F20" i="1"/>
  <c r="F19" i="1"/>
  <c r="F18" i="1"/>
  <c r="F17" i="1"/>
  <c r="F16" i="1"/>
  <c r="F15" i="1"/>
  <c r="F10" i="1"/>
  <c r="F9" i="1"/>
  <c r="F8" i="1"/>
  <c r="F7" i="1"/>
  <c r="F6" i="1"/>
  <c r="F5" i="1"/>
  <c r="C20" i="3"/>
  <c r="G106" i="1" l="1"/>
  <c r="F106" i="1"/>
  <c r="G15" i="3"/>
  <c r="E20" i="3"/>
  <c r="G20" i="3" s="1"/>
  <c r="D21" i="3"/>
  <c r="C21" i="3"/>
  <c r="B21" i="3"/>
  <c r="G35" i="3"/>
  <c r="G19" i="3"/>
  <c r="G18" i="3"/>
  <c r="F19" i="3"/>
  <c r="F18" i="3"/>
  <c r="F20" i="3" l="1"/>
  <c r="G17" i="3"/>
  <c r="F17" i="3" l="1"/>
  <c r="E21" i="3"/>
  <c r="G39" i="3" l="1"/>
  <c r="F28" i="1" l="1"/>
  <c r="G28" i="1"/>
  <c r="F27" i="1" l="1"/>
  <c r="G27" i="1"/>
  <c r="E37" i="1" l="1"/>
  <c r="G37" i="1" l="1"/>
  <c r="F37" i="1"/>
  <c r="F4" i="1"/>
</calcChain>
</file>

<file path=xl/sharedStrings.xml><?xml version="1.0" encoding="utf-8"?>
<sst xmlns="http://schemas.openxmlformats.org/spreadsheetml/2006/main" count="364" uniqueCount="209">
  <si>
    <t>Oznaka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</si>
  <si>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</si>
  <si>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</si>
  <si>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</si>
  <si>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</si>
  <si>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</si>
  <si>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</si>
  <si>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</si>
  <si>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</si>
  <si>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</si>
  <si>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</si>
  <si>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</si>
  <si>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</si>
  <si>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</si>
  <si>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</si>
  <si>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</si>
  <si>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</si>
  <si>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</si>
  <si>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</si>
  <si>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</si>
  <si>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</si>
  <si>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</si>
  <si>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</si>
  <si>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</si>
  <si>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</si>
  <si>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</si>
  <si>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</si>
  <si>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</si>
  <si>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</si>
  <si>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</si>
  <si>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</si>
  <si>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</si>
  <si>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</si>
  <si>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</si>
  <si>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</si>
  <si>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</si>
  <si>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</si>
  <si>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</si>
  <si>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</si>
  <si>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</si>
  <si>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</si>
  <si>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</si>
  <si>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</si>
  <si>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</si>
  <si>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</si>
  <si>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</si>
  <si>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</si>
  <si>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</si>
  <si>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</si>
  <si>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</si>
  <si>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</si>
  <si>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</si>
  <si>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</si>
  <si>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</si>
  <si>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</si>
  <si>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</si>
  <si>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</si>
  <si>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</si>
  <si>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</si>
  <si>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</si>
  <si>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</si>
  <si>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</si>
  <si>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</si>
  <si>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</si>
  <si>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</si>
  <si>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</si>
  <si>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</si>
  <si>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</si>
  <si>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</si>
  <si>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</si>
  <si>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</si>
  <si>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</si>
  <si>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</si>
  <si>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</si>
  <si>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</si>
  <si>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</si>
  <si>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</si>
  <si>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</si>
  <si>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</si>
  <si>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</si>
  <si>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</si>
  <si>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</si>
  <si>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</si>
  <si>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</si>
  <si>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</si>
  <si>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</si>
  <si>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</si>
  <si>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</si>
  <si>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</si>
  <si>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</si>
  <si>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>Neto zaduživanje/financiranje</t>
  </si>
  <si>
    <t>C. RASPOLOŽIVA SREDSTVA IZ PRETHODNE GODINE</t>
  </si>
  <si>
    <t>Višak/manjak+neto financiranje+raspoloživa sredstva iz prethodnih godina</t>
  </si>
  <si>
    <t>Višak/manjak iz prethodnih godina</t>
  </si>
  <si>
    <t xml:space="preserve">I. OPĆI DIO  </t>
  </si>
  <si>
    <t>6381 Tekuće pomoći temeljem prijenosa EU</t>
  </si>
  <si>
    <t>639 Prijenos između proračunskih korisnika istog proračuna</t>
  </si>
  <si>
    <t>6391 Tekući prijenos između proračunskih korisnika istog proračuna</t>
  </si>
  <si>
    <t>3235 zakupnine i najamnine</t>
  </si>
  <si>
    <t>38 Ostali rashodi</t>
  </si>
  <si>
    <t>381 Tekuće donacije</t>
  </si>
  <si>
    <t>45 Rashodi za dodatna ulaganja</t>
  </si>
  <si>
    <t>451 Dodatna ulaganja na građevinskom objektu</t>
  </si>
  <si>
    <t>4511 Dodatna ulaganja na građevinskom objektu</t>
  </si>
  <si>
    <t>3293 Reprezentacija</t>
  </si>
  <si>
    <t>Indeks 4/1  (5)</t>
  </si>
  <si>
    <t>Indeks 4/3  (6)</t>
  </si>
  <si>
    <t>Indeks 4/3 (6)</t>
  </si>
  <si>
    <t>Indeks 4 /1 (5)</t>
  </si>
  <si>
    <t>Indeks 4/1 (5)</t>
  </si>
  <si>
    <t>638 Pomoći temeljem prijenosa EU sredstava</t>
  </si>
  <si>
    <t>3214 Ostale naknade troškova zaposlenima</t>
  </si>
  <si>
    <t>3291 Naknade za rad predstavničkih i izvršnih tijela, povjerenstava i slično</t>
  </si>
  <si>
    <t>3294 Članarine i norme</t>
  </si>
  <si>
    <t>3433 Zatezne kamate</t>
  </si>
  <si>
    <t>3721 Naknade građanima i kućanstvima u novcu</t>
  </si>
  <si>
    <t>PRIHODI</t>
  </si>
  <si>
    <t>RASHODI</t>
  </si>
  <si>
    <t>RAZLIKA</t>
  </si>
  <si>
    <t>1.1.1 Opći prihodi i primici</t>
  </si>
  <si>
    <t>3.2.1 Vlastiti prihodi PK</t>
  </si>
  <si>
    <t>3.2.2 Vlastiti prihodi PK - prenesena sredstva</t>
  </si>
  <si>
    <t>4.4.1 Prihodi za posebne namjene - Decentralizacija</t>
  </si>
  <si>
    <t>4.8.1 Prihodi za posebne namjene PK</t>
  </si>
  <si>
    <t>5.4.1 Pomoći PK</t>
  </si>
  <si>
    <t>Brojčana oznaka i naziv izvora financiranje</t>
  </si>
  <si>
    <t>UKUPNO PRIHODI</t>
  </si>
  <si>
    <t>UKUPNO RASHODI</t>
  </si>
  <si>
    <t>Index 4/2</t>
  </si>
  <si>
    <t>Index 4/3</t>
  </si>
  <si>
    <t>Posebni dio</t>
  </si>
  <si>
    <t>KONTO</t>
  </si>
  <si>
    <t>POZICIJA</t>
  </si>
  <si>
    <t>VRSTA RASHODA / IZDATAKA</t>
  </si>
  <si>
    <t>INDEKS</t>
  </si>
  <si>
    <t>PK 004       03        12487 OŠ Gornja Poljica, Srijane</t>
  </si>
  <si>
    <t>Izvor 3.2.1 Vlastiti prihodi PK</t>
  </si>
  <si>
    <t>3</t>
  </si>
  <si>
    <t>Rashodi poslovanja</t>
  </si>
  <si>
    <t>32</t>
  </si>
  <si>
    <t>Materijalni rashodi</t>
  </si>
  <si>
    <t>Izvor 3.2.2 Vlastiti prihodi PK - prenesena sredstva</t>
  </si>
  <si>
    <t>34</t>
  </si>
  <si>
    <t>Financijski rashodi</t>
  </si>
  <si>
    <t>Izvor 4.4.1 Prihodi za posebne namjene-Decentralizacija</t>
  </si>
  <si>
    <t>Izvor 4.8.1 Prihodi za posebne namjene PK</t>
  </si>
  <si>
    <t>Izvor 5.4.1 Pomoći PK</t>
  </si>
  <si>
    <t>31</t>
  </si>
  <si>
    <t>Rashodi za zaposlene</t>
  </si>
  <si>
    <t>4</t>
  </si>
  <si>
    <t>Rashodi za nabavu nefinancijske imovine</t>
  </si>
  <si>
    <t>42</t>
  </si>
  <si>
    <t>Rashodi za nabavu proizvedene dugotrajne imovine</t>
  </si>
  <si>
    <t>Izvor 1.1.1 Opći prihodi i primici</t>
  </si>
  <si>
    <t>37</t>
  </si>
  <si>
    <t>Naknade građanima i kućanstvima na temelju osiguranja i druge naknade</t>
  </si>
  <si>
    <t>Na temelju zakona o proračunu (“Narodne novine” broj 144/21) i Pravilnikom o polugodišnjem i godišnjem izvještaju o izvršenju proračuna (“Narodne novine” broj 24/13, 102/17, 1/20, 147/20), propisana je obveza sastavljanja i podnošenja godišnjeg i polugodišnjeg izvještaja o izvršenju financijskog plana. Osnovna škola Gornja Poljica podnosi Školskom odboru:</t>
  </si>
  <si>
    <t>6.2. Donacije PK</t>
  </si>
  <si>
    <t>PRENESENI VIŠAK</t>
  </si>
  <si>
    <t>9221 Višak prihoda - preneseni</t>
  </si>
  <si>
    <t>Izvorni plan  2023. (2)</t>
  </si>
  <si>
    <t>Tekući plan  2023. (3)</t>
  </si>
  <si>
    <t>Izvorni plan 2023. (2)</t>
  </si>
  <si>
    <t>Tekući plan 2023.  (3)</t>
  </si>
  <si>
    <t>Izvršenje 2022. (1)</t>
  </si>
  <si>
    <t>Tekući plan 2023. (3)</t>
  </si>
  <si>
    <t>Izvršenje  2023.(4.)</t>
  </si>
  <si>
    <t>PRIHODI I RASHODI 2023. PREMA EKONOMSKOJ KLASIFIKACIJI</t>
  </si>
  <si>
    <t>Aktivnost A00 4030A403004 Prijevoz učenika osnovnih škola</t>
  </si>
  <si>
    <t>Izvor 5.4.2 Pomoći PK - prenesena sredstva</t>
  </si>
  <si>
    <t>Aktivnost A00 4030A403002 Izgradnja i uređenje objekata te nabava i održavanje opreme</t>
  </si>
  <si>
    <t>Aktivnost A00 4030A403001 Rashodi djelatnosti</t>
  </si>
  <si>
    <t>Program A00 4030 Osnovnoškolsko obrazovanje</t>
  </si>
  <si>
    <t>Ostali rashodi</t>
  </si>
  <si>
    <t>38</t>
  </si>
  <si>
    <t>Aktivnost A00 4001T400111 Opskrba školskih ustanova higijenskim potrepštinama za učenice</t>
  </si>
  <si>
    <t>Aktivnost A00 4001T400110 Financiranje troškova prehrane za učenike OŠ</t>
  </si>
  <si>
    <t>Aktivnost A00 4001A400118 Nabava udžbenika i drugih obrazovnih materijala</t>
  </si>
  <si>
    <t>Aktivnost A00 4001A400104 e - Škole</t>
  </si>
  <si>
    <t>Aktivnost A00 4001A400103 Natjecanja, manifestacije i ostalo</t>
  </si>
  <si>
    <t>Program A00 4001 Razvoj odgojno obrazovnog sustava</t>
  </si>
  <si>
    <t>Glavni program A00 --</t>
  </si>
  <si>
    <t>OSTVARENO(2)</t>
  </si>
  <si>
    <t>PLANIRANO (1)</t>
  </si>
  <si>
    <t>OŠ Gornja Poljica - Srijane</t>
  </si>
  <si>
    <t>5.4.2 Pomoći PK - prenesena sredstva</t>
  </si>
  <si>
    <t>Funkcijska 0960 Dodatne usluge u obrazovanju</t>
  </si>
  <si>
    <t>Funkcijska 096 Dodatne usluge u obrazovanju</t>
  </si>
  <si>
    <t>Funkcijska 0912 Osnovno obrazovanje</t>
  </si>
  <si>
    <t>Funkcijska 091 Predškolsko i osnovno obrazovanje</t>
  </si>
  <si>
    <t>Funkcijska 09 Obrazovanje</t>
  </si>
  <si>
    <t>3812 Tekuće donacije u naravi</t>
  </si>
  <si>
    <t>3811 Tekuće donacije u novcu</t>
  </si>
  <si>
    <t>GODIŠNJI  IZVJEŠTAJ O IZVRŠENJU FINANCIJSKOG PLANA ZA 2023. GODINU</t>
  </si>
  <si>
    <t>Godišnji Financijski plan OŠ Gornja Poljica, Srijane za 2023. godinu ostvaren je kako slijedi:</t>
  </si>
  <si>
    <t>Izvršenje  2023. (4)</t>
  </si>
  <si>
    <t>Izvršenje 2023. (4)</t>
  </si>
  <si>
    <t xml:space="preserve">Izvršenje 2022. </t>
  </si>
  <si>
    <t xml:space="preserve">Izvršenje 2023. </t>
  </si>
  <si>
    <t>I. OPĆI DIO KONSOLIDIRANOG PRORAČUNA za 2023.</t>
  </si>
  <si>
    <t>Godišnji izvještaj izvršenja financijskog plana za 2023. godinu čini izvršenje prihoda i rashoda te primitaka i izdataka po ekonomskoj klasifikaciji  te izvršenje rashoda prema izvorima i programskoj klasifikaciji.</t>
  </si>
  <si>
    <t xml:space="preserve">5.1.1 Pomoći </t>
  </si>
  <si>
    <t xml:space="preserve">Tekući plan 2023. </t>
  </si>
  <si>
    <t>RAZLIKA - VIŠAK/MANJAK</t>
  </si>
  <si>
    <t>Izvor 6.2.1 Donacije PK</t>
  </si>
  <si>
    <t>Izvor 5.1.1 Pomoći</t>
  </si>
  <si>
    <t>Aktivnost A00 4001T400101 Školski medni dan</t>
  </si>
  <si>
    <t>Izvršenje rashoda i izdataka po ekonomskoj i programskoj klasifikaciji i izvorima financiranja za 2023.</t>
  </si>
  <si>
    <t>Rashodi prema funkcijskoj klasifikaciji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</si>
</sst>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A]d\.m\.yyyy\."/>
    <numFmt numFmtId="165" formatCode="[$-1041A]#,##0.00%"/>
    <numFmt numFmtId="166" formatCode="[$-1041A]h:mm"/>
    <numFmt numFmtId="167" formatCode="[$-1041A]#,##0.00;\-#,##0.00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  <xf numFmtId="0" fontId="32" fillId="0" borderId="0"/>
    <xf numFmtId="0" fontId="38" fillId="0" borderId="0"/>
    <xf numFmtId="0" fontId="32" fillId="0" borderId="0"/>
  </cellStyleXfs>
  <cellXfs count="124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 applyAlignment="1">
      <alignment horizontal="left" indent="1"/>
    </xf>
    <xf numFmtId="0" fontId="23" fillId="0" borderId="0" xfId="0" applyFont="1" applyAlignment="1">
      <alignment horizontal="left" wrapText="1"/>
    </xf>
    <xf numFmtId="4" fontId="24" fillId="33" borderId="11" xfId="0" applyNumberFormat="1" applyFont="1" applyFill="1" applyBorder="1" applyAlignment="1">
      <alignment horizontal="right" wrapText="1" indent="1"/>
    </xf>
    <xf numFmtId="4" fontId="24" fillId="33" borderId="15" xfId="0" applyNumberFormat="1" applyFont="1" applyFill="1" applyBorder="1" applyAlignment="1">
      <alignment horizontal="right" wrapText="1" indent="1"/>
    </xf>
    <xf numFmtId="4" fontId="24" fillId="33" borderId="17" xfId="0" applyNumberFormat="1" applyFont="1" applyFill="1" applyBorder="1" applyAlignment="1">
      <alignment horizontal="right" wrapText="1" indent="1"/>
    </xf>
    <xf numFmtId="4" fontId="24" fillId="33" borderId="19" xfId="0" applyNumberFormat="1" applyFont="1" applyFill="1" applyBorder="1" applyAlignment="1">
      <alignment horizontal="right" wrapText="1" indent="1"/>
    </xf>
    <xf numFmtId="4" fontId="24" fillId="33" borderId="20" xfId="0" applyNumberFormat="1" applyFont="1" applyFill="1" applyBorder="1" applyAlignment="1">
      <alignment horizontal="right" wrapText="1" indent="1"/>
    </xf>
    <xf numFmtId="0" fontId="24" fillId="33" borderId="11" xfId="0" applyFont="1" applyFill="1" applyBorder="1" applyAlignment="1">
      <alignment horizontal="left" wrapText="1"/>
    </xf>
    <xf numFmtId="0" fontId="24" fillId="33" borderId="15" xfId="0" applyFont="1" applyFill="1" applyBorder="1" applyAlignment="1">
      <alignment horizontal="left" wrapText="1"/>
    </xf>
    <xf numFmtId="0" fontId="24" fillId="33" borderId="16" xfId="0" applyFont="1" applyFill="1" applyBorder="1" applyAlignment="1">
      <alignment horizontal="left" wrapText="1"/>
    </xf>
    <xf numFmtId="4" fontId="20" fillId="0" borderId="0" xfId="0" applyNumberFormat="1" applyFont="1"/>
    <xf numFmtId="0" fontId="19" fillId="36" borderId="11" xfId="0" applyFont="1" applyFill="1" applyBorder="1" applyAlignment="1">
      <alignment horizontal="left" wrapText="1"/>
    </xf>
    <xf numFmtId="0" fontId="26" fillId="0" borderId="0" xfId="0" applyFont="1"/>
    <xf numFmtId="0" fontId="27" fillId="33" borderId="11" xfId="0" applyFont="1" applyFill="1" applyBorder="1" applyAlignment="1">
      <alignment horizontal="left" wrapText="1"/>
    </xf>
    <xf numFmtId="0" fontId="23" fillId="0" borderId="0" xfId="0" applyFont="1"/>
    <xf numFmtId="0" fontId="28" fillId="0" borderId="0" xfId="0" applyFont="1"/>
    <xf numFmtId="0" fontId="29" fillId="0" borderId="0" xfId="0" applyFont="1"/>
    <xf numFmtId="4" fontId="30" fillId="33" borderId="11" xfId="0" applyNumberFormat="1" applyFont="1" applyFill="1" applyBorder="1" applyAlignment="1">
      <alignment horizontal="right" wrapText="1"/>
    </xf>
    <xf numFmtId="4" fontId="25" fillId="33" borderId="11" xfId="0" applyNumberFormat="1" applyFont="1" applyFill="1" applyBorder="1" applyAlignment="1">
      <alignment horizontal="right" wrapText="1"/>
    </xf>
    <xf numFmtId="4" fontId="25" fillId="33" borderId="11" xfId="0" applyNumberFormat="1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4" fontId="25" fillId="34" borderId="11" xfId="0" applyNumberFormat="1" applyFont="1" applyFill="1" applyBorder="1" applyAlignment="1">
      <alignment horizontal="right" wrapText="1"/>
    </xf>
    <xf numFmtId="4" fontId="25" fillId="36" borderId="11" xfId="0" applyNumberFormat="1" applyFont="1" applyFill="1" applyBorder="1" applyAlignment="1">
      <alignment horizontal="right" wrapText="1"/>
    </xf>
    <xf numFmtId="4" fontId="30" fillId="33" borderId="11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right" wrapText="1" indent="1"/>
    </xf>
    <xf numFmtId="0" fontId="27" fillId="0" borderId="10" xfId="0" applyFont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left" wrapText="1"/>
    </xf>
    <xf numFmtId="0" fontId="0" fillId="0" borderId="21" xfId="0" applyBorder="1"/>
    <xf numFmtId="0" fontId="0" fillId="0" borderId="21" xfId="0" applyBorder="1" applyAlignment="1">
      <alignment horizontal="center"/>
    </xf>
    <xf numFmtId="0" fontId="16" fillId="0" borderId="21" xfId="0" applyFont="1" applyBorder="1"/>
    <xf numFmtId="0" fontId="0" fillId="37" borderId="21" xfId="0" applyFill="1" applyBorder="1" applyAlignment="1">
      <alignment wrapText="1"/>
    </xf>
    <xf numFmtId="0" fontId="0" fillId="37" borderId="21" xfId="0" applyFill="1" applyBorder="1"/>
    <xf numFmtId="4" fontId="0" fillId="0" borderId="21" xfId="0" applyNumberFormat="1" applyBorder="1"/>
    <xf numFmtId="0" fontId="35" fillId="0" borderId="0" xfId="0" applyFont="1" applyAlignment="1">
      <alignment horizontal="left" indent="1"/>
    </xf>
    <xf numFmtId="0" fontId="33" fillId="35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 wrapText="1"/>
    </xf>
    <xf numFmtId="0" fontId="35" fillId="0" borderId="18" xfId="0" applyFont="1" applyBorder="1" applyAlignment="1">
      <alignment horizontal="left" wrapText="1"/>
    </xf>
    <xf numFmtId="0" fontId="24" fillId="33" borderId="11" xfId="0" applyFont="1" applyFill="1" applyBorder="1" applyAlignment="1">
      <alignment horizontal="left" vertical="center" wrapText="1"/>
    </xf>
    <xf numFmtId="0" fontId="30" fillId="33" borderId="11" xfId="0" applyFont="1" applyFill="1" applyBorder="1" applyAlignment="1">
      <alignment horizontal="right" wrapText="1"/>
    </xf>
    <xf numFmtId="0" fontId="30" fillId="33" borderId="11" xfId="0" applyFont="1" applyFill="1" applyBorder="1" applyAlignment="1">
      <alignment wrapText="1"/>
    </xf>
    <xf numFmtId="0" fontId="37" fillId="0" borderId="10" xfId="0" applyFont="1" applyBorder="1" applyAlignment="1">
      <alignment horizontal="center" vertical="center" wrapText="1"/>
    </xf>
    <xf numFmtId="4" fontId="27" fillId="33" borderId="11" xfId="0" applyNumberFormat="1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vertical="center"/>
    </xf>
    <xf numFmtId="0" fontId="32" fillId="0" borderId="0" xfId="43"/>
    <xf numFmtId="0" fontId="32" fillId="0" borderId="0" xfId="43"/>
    <xf numFmtId="0" fontId="41" fillId="0" borderId="0" xfId="43" applyFont="1" applyAlignment="1" applyProtection="1">
      <alignment vertical="top" wrapText="1" readingOrder="1"/>
      <protection locked="0"/>
    </xf>
    <xf numFmtId="0" fontId="41" fillId="0" borderId="0" xfId="43" applyFont="1" applyAlignment="1" applyProtection="1">
      <alignment vertical="top" wrapText="1" readingOrder="1"/>
      <protection locked="0"/>
    </xf>
    <xf numFmtId="0" fontId="35" fillId="0" borderId="21" xfId="43" applyFont="1" applyFill="1" applyBorder="1" applyAlignment="1" applyProtection="1">
      <alignment vertical="top" wrapText="1" readingOrder="1"/>
      <protection locked="0"/>
    </xf>
    <xf numFmtId="0" fontId="35" fillId="0" borderId="21" xfId="43" applyFont="1" applyFill="1" applyBorder="1" applyAlignment="1" applyProtection="1">
      <alignment horizontal="right" vertical="top" wrapText="1" readingOrder="1"/>
      <protection locked="0"/>
    </xf>
    <xf numFmtId="165" fontId="45" fillId="0" borderId="21" xfId="43" applyNumberFormat="1" applyFont="1" applyFill="1" applyBorder="1" applyAlignment="1" applyProtection="1">
      <alignment vertical="top" wrapText="1" readingOrder="1"/>
      <protection locked="0"/>
    </xf>
    <xf numFmtId="165" fontId="35" fillId="0" borderId="21" xfId="43" applyNumberFormat="1" applyFont="1" applyFill="1" applyBorder="1" applyAlignment="1" applyProtection="1">
      <alignment vertical="top" wrapText="1" readingOrder="1"/>
      <protection locked="0"/>
    </xf>
    <xf numFmtId="0" fontId="44" fillId="0" borderId="0" xfId="43" applyFont="1" applyFill="1"/>
    <xf numFmtId="0" fontId="33" fillId="36" borderId="21" xfId="43" applyFont="1" applyFill="1" applyBorder="1" applyAlignment="1" applyProtection="1">
      <alignment vertical="top" wrapText="1" readingOrder="1"/>
      <protection locked="0"/>
    </xf>
    <xf numFmtId="0" fontId="33" fillId="36" borderId="21" xfId="43" applyFont="1" applyFill="1" applyBorder="1" applyAlignment="1" applyProtection="1">
      <alignment horizontal="right" vertical="top" wrapText="1" readingOrder="1"/>
      <protection locked="0"/>
    </xf>
    <xf numFmtId="165" fontId="34" fillId="38" borderId="21" xfId="43" applyNumberFormat="1" applyFont="1" applyFill="1" applyBorder="1" applyAlignment="1" applyProtection="1">
      <alignment vertical="top" wrapText="1" readingOrder="1"/>
      <protection locked="0"/>
    </xf>
    <xf numFmtId="0" fontId="33" fillId="38" borderId="21" xfId="43" applyFont="1" applyFill="1" applyBorder="1" applyAlignment="1" applyProtection="1">
      <alignment vertical="top" wrapText="1" readingOrder="1"/>
      <protection locked="0"/>
    </xf>
    <xf numFmtId="165" fontId="33" fillId="38" borderId="21" xfId="43" applyNumberFormat="1" applyFont="1" applyFill="1" applyBorder="1" applyAlignment="1" applyProtection="1">
      <alignment vertical="top" wrapText="1" readingOrder="1"/>
      <protection locked="0"/>
    </xf>
    <xf numFmtId="0" fontId="32" fillId="0" borderId="0" xfId="43" applyAlignment="1"/>
    <xf numFmtId="165" fontId="34" fillId="39" borderId="21" xfId="43" applyNumberFormat="1" applyFont="1" applyFill="1" applyBorder="1" applyAlignment="1" applyProtection="1">
      <alignment vertical="top" wrapText="1" readingOrder="1"/>
      <protection locked="0"/>
    </xf>
    <xf numFmtId="165" fontId="34" fillId="41" borderId="21" xfId="43" applyNumberFormat="1" applyFont="1" applyFill="1" applyBorder="1" applyAlignment="1" applyProtection="1">
      <alignment vertical="top" wrapText="1" readingOrder="1"/>
      <protection locked="0"/>
    </xf>
    <xf numFmtId="165" fontId="45" fillId="42" borderId="21" xfId="43" applyNumberFormat="1" applyFont="1" applyFill="1" applyBorder="1" applyAlignment="1" applyProtection="1">
      <alignment vertical="top" wrapText="1" readingOrder="1"/>
      <protection locked="0"/>
    </xf>
    <xf numFmtId="165" fontId="45" fillId="40" borderId="21" xfId="43" applyNumberFormat="1" applyFont="1" applyFill="1" applyBorder="1" applyAlignment="1" applyProtection="1">
      <alignment vertical="top" wrapText="1" readingOrder="1"/>
      <protection locked="0"/>
    </xf>
    <xf numFmtId="165" fontId="45" fillId="43" borderId="21" xfId="43" applyNumberFormat="1" applyFont="1" applyFill="1" applyBorder="1" applyAlignment="1" applyProtection="1">
      <alignment vertical="top" wrapText="1" readingOrder="1"/>
      <protection locked="0"/>
    </xf>
    <xf numFmtId="0" fontId="32" fillId="35" borderId="0" xfId="0" applyFont="1" applyFill="1" applyAlignment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horizontal="left" wrapText="1" indent="1"/>
    </xf>
    <xf numFmtId="0" fontId="36" fillId="0" borderId="0" xfId="0" applyFont="1" applyAlignment="1">
      <alignment horizontal="left" wrapText="1" inden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4" fontId="16" fillId="0" borderId="21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35" fillId="0" borderId="21" xfId="43" applyFont="1" applyFill="1" applyBorder="1" applyAlignment="1" applyProtection="1">
      <alignment vertical="top" wrapText="1" readingOrder="1"/>
      <protection locked="0"/>
    </xf>
    <xf numFmtId="0" fontId="44" fillId="0" borderId="21" xfId="43" applyFont="1" applyFill="1" applyBorder="1"/>
    <xf numFmtId="167" fontId="35" fillId="0" borderId="21" xfId="43" applyNumberFormat="1" applyFont="1" applyFill="1" applyBorder="1" applyAlignment="1" applyProtection="1">
      <alignment vertical="top" wrapText="1" readingOrder="1"/>
      <protection locked="0"/>
    </xf>
    <xf numFmtId="0" fontId="45" fillId="0" borderId="21" xfId="43" applyFont="1" applyFill="1" applyBorder="1" applyAlignment="1" applyProtection="1">
      <alignment vertical="top" wrapText="1" readingOrder="1"/>
      <protection locked="0"/>
    </xf>
    <xf numFmtId="167" fontId="45" fillId="0" borderId="21" xfId="43" applyNumberFormat="1" applyFont="1" applyFill="1" applyBorder="1" applyAlignment="1" applyProtection="1">
      <alignment vertical="top" wrapText="1" readingOrder="1"/>
      <protection locked="0"/>
    </xf>
    <xf numFmtId="0" fontId="45" fillId="40" borderId="21" xfId="43" applyFont="1" applyFill="1" applyBorder="1" applyAlignment="1" applyProtection="1">
      <alignment vertical="top" wrapText="1" readingOrder="1"/>
      <protection locked="0"/>
    </xf>
    <xf numFmtId="0" fontId="44" fillId="40" borderId="21" xfId="43" applyFont="1" applyFill="1" applyBorder="1"/>
    <xf numFmtId="167" fontId="45" fillId="40" borderId="21" xfId="43" applyNumberFormat="1" applyFont="1" applyFill="1" applyBorder="1" applyAlignment="1" applyProtection="1">
      <alignment vertical="top" wrapText="1" readingOrder="1"/>
      <protection locked="0"/>
    </xf>
    <xf numFmtId="0" fontId="45" fillId="42" borderId="21" xfId="43" applyFont="1" applyFill="1" applyBorder="1" applyAlignment="1" applyProtection="1">
      <alignment vertical="top" wrapText="1" readingOrder="1"/>
      <protection locked="0"/>
    </xf>
    <xf numFmtId="0" fontId="44" fillId="42" borderId="21" xfId="43" applyFont="1" applyFill="1" applyBorder="1"/>
    <xf numFmtId="167" fontId="45" fillId="42" borderId="21" xfId="43" applyNumberFormat="1" applyFont="1" applyFill="1" applyBorder="1" applyAlignment="1" applyProtection="1">
      <alignment vertical="top" wrapText="1" readingOrder="1"/>
      <protection locked="0"/>
    </xf>
    <xf numFmtId="0" fontId="35" fillId="0" borderId="21" xfId="43" applyFont="1" applyFill="1" applyBorder="1" applyAlignment="1" applyProtection="1">
      <alignment horizontal="right" vertical="top" wrapText="1" readingOrder="1"/>
      <protection locked="0"/>
    </xf>
    <xf numFmtId="0" fontId="44" fillId="0" borderId="21" xfId="43" applyFont="1" applyFill="1" applyBorder="1" applyAlignment="1" applyProtection="1">
      <alignment vertical="top" wrapText="1"/>
      <protection locked="0"/>
    </xf>
    <xf numFmtId="0" fontId="45" fillId="43" borderId="21" xfId="43" applyFont="1" applyFill="1" applyBorder="1" applyAlignment="1" applyProtection="1">
      <alignment vertical="top" wrapText="1" readingOrder="1"/>
      <protection locked="0"/>
    </xf>
    <xf numFmtId="0" fontId="44" fillId="43" borderId="21" xfId="43" applyFont="1" applyFill="1" applyBorder="1"/>
    <xf numFmtId="167" fontId="45" fillId="43" borderId="21" xfId="43" applyNumberFormat="1" applyFont="1" applyFill="1" applyBorder="1" applyAlignment="1" applyProtection="1">
      <alignment vertical="top" wrapText="1" readingOrder="1"/>
      <protection locked="0"/>
    </xf>
    <xf numFmtId="0" fontId="39" fillId="0" borderId="0" xfId="43" applyFont="1" applyAlignment="1" applyProtection="1">
      <alignment horizontal="center" vertical="top" wrapText="1" readingOrder="1"/>
      <protection locked="0"/>
    </xf>
    <xf numFmtId="0" fontId="32" fillId="0" borderId="0" xfId="43"/>
    <xf numFmtId="0" fontId="43" fillId="0" borderId="0" xfId="43" applyFont="1" applyAlignment="1">
      <alignment horizontal="center"/>
    </xf>
    <xf numFmtId="0" fontId="41" fillId="0" borderId="0" xfId="43" applyFont="1" applyAlignment="1" applyProtection="1">
      <alignment vertical="top" wrapText="1" readingOrder="1"/>
      <protection locked="0"/>
    </xf>
    <xf numFmtId="0" fontId="41" fillId="0" borderId="0" xfId="43" applyFont="1" applyAlignment="1" applyProtection="1">
      <alignment horizontal="right" vertical="top" wrapText="1" readingOrder="1"/>
      <protection locked="0"/>
    </xf>
    <xf numFmtId="164" fontId="41" fillId="0" borderId="0" xfId="43" applyNumberFormat="1" applyFont="1" applyAlignment="1" applyProtection="1">
      <alignment horizontal="left" vertical="top" wrapText="1" readingOrder="1"/>
      <protection locked="0"/>
    </xf>
    <xf numFmtId="166" fontId="41" fillId="0" borderId="0" xfId="43" applyNumberFormat="1" applyFont="1" applyAlignment="1" applyProtection="1">
      <alignment horizontal="left" vertical="top" wrapText="1" readingOrder="1"/>
      <protection locked="0"/>
    </xf>
    <xf numFmtId="0" fontId="40" fillId="0" borderId="0" xfId="43" applyFont="1" applyAlignment="1" applyProtection="1">
      <alignment horizontal="center" vertical="top" wrapText="1" readingOrder="1"/>
      <protection locked="0"/>
    </xf>
    <xf numFmtId="0" fontId="33" fillId="36" borderId="21" xfId="43" applyFont="1" applyFill="1" applyBorder="1" applyAlignment="1" applyProtection="1">
      <alignment vertical="top" wrapText="1" readingOrder="1"/>
      <protection locked="0"/>
    </xf>
    <xf numFmtId="0" fontId="32" fillId="36" borderId="21" xfId="43" applyFont="1" applyFill="1" applyBorder="1" applyAlignment="1" applyProtection="1">
      <alignment vertical="top" wrapText="1"/>
      <protection locked="0"/>
    </xf>
    <xf numFmtId="0" fontId="33" fillId="36" borderId="21" xfId="43" applyFont="1" applyFill="1" applyBorder="1" applyAlignment="1" applyProtection="1">
      <alignment horizontal="right" vertical="top" wrapText="1" readingOrder="1"/>
      <protection locked="0"/>
    </xf>
    <xf numFmtId="0" fontId="46" fillId="0" borderId="0" xfId="43" applyFont="1" applyAlignment="1">
      <alignment horizontal="center"/>
    </xf>
    <xf numFmtId="0" fontId="42" fillId="0" borderId="0" xfId="43" applyFont="1" applyAlignment="1" applyProtection="1">
      <alignment horizontal="center" vertical="top" wrapText="1" readingOrder="1"/>
      <protection locked="0"/>
    </xf>
    <xf numFmtId="0" fontId="34" fillId="38" borderId="21" xfId="43" applyFont="1" applyFill="1" applyBorder="1" applyAlignment="1" applyProtection="1">
      <alignment vertical="top" wrapText="1" readingOrder="1"/>
      <protection locked="0"/>
    </xf>
    <xf numFmtId="0" fontId="32" fillId="36" borderId="21" xfId="43" applyFont="1" applyFill="1" applyBorder="1"/>
    <xf numFmtId="167" fontId="34" fillId="38" borderId="21" xfId="43" applyNumberFormat="1" applyFont="1" applyFill="1" applyBorder="1" applyAlignment="1" applyProtection="1">
      <alignment vertical="top" wrapText="1" readingOrder="1"/>
      <protection locked="0"/>
    </xf>
    <xf numFmtId="0" fontId="34" fillId="41" borderId="21" xfId="43" applyFont="1" applyFill="1" applyBorder="1" applyAlignment="1" applyProtection="1">
      <alignment vertical="top" wrapText="1" readingOrder="1"/>
      <protection locked="0"/>
    </xf>
    <xf numFmtId="0" fontId="32" fillId="42" borderId="21" xfId="43" applyFont="1" applyFill="1" applyBorder="1"/>
    <xf numFmtId="167" fontId="34" fillId="41" borderId="21" xfId="43" applyNumberFormat="1" applyFont="1" applyFill="1" applyBorder="1" applyAlignment="1" applyProtection="1">
      <alignment vertical="top" wrapText="1" readingOrder="1"/>
      <protection locked="0"/>
    </xf>
    <xf numFmtId="0" fontId="34" fillId="39" borderId="21" xfId="43" applyFont="1" applyFill="1" applyBorder="1" applyAlignment="1" applyProtection="1">
      <alignment vertical="top" wrapText="1" readingOrder="1"/>
      <protection locked="0"/>
    </xf>
    <xf numFmtId="0" fontId="32" fillId="40" borderId="21" xfId="43" applyFont="1" applyFill="1" applyBorder="1"/>
    <xf numFmtId="167" fontId="34" fillId="39" borderId="21" xfId="43" applyNumberFormat="1" applyFont="1" applyFill="1" applyBorder="1" applyAlignment="1" applyProtection="1">
      <alignment vertical="top" wrapText="1" readingOrder="1"/>
      <protection locked="0"/>
    </xf>
    <xf numFmtId="0" fontId="33" fillId="38" borderId="21" xfId="43" applyFont="1" applyFill="1" applyBorder="1" applyAlignment="1" applyProtection="1">
      <alignment vertical="top" wrapText="1" readingOrder="1"/>
      <protection locked="0"/>
    </xf>
    <xf numFmtId="167" fontId="33" fillId="38" borderId="21" xfId="43" applyNumberFormat="1" applyFont="1" applyFill="1" applyBorder="1" applyAlignment="1" applyProtection="1">
      <alignment vertical="top" wrapText="1" readingOrder="1"/>
      <protection locked="0"/>
    </xf>
  </cellXfs>
  <cellStyles count="46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 2" xfId="45" xr:uid="{8662643E-75C0-47BF-B2BE-91C90C5F52CB}"/>
    <cellStyle name="Normalno" xfId="0" builtinId="0"/>
    <cellStyle name="Normalno 2" xfId="42" xr:uid="{00000000-0005-0000-0000-000025000000}"/>
    <cellStyle name="Normalno 3" xfId="43" xr:uid="{9FCB4F60-717D-490B-8749-87C3274D6B61}"/>
    <cellStyle name="Normalno 4" xfId="44" xr:uid="{CEA8FBBE-43B1-42BE-B606-5FB116EC976D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FFCC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workbookViewId="0">
      <selection activeCell="A27" sqref="A27"/>
    </sheetView>
  </sheetViews>
  <sheetFormatPr defaultColWidth="9.140625" defaultRowHeight="10.5" x14ac:dyDescent="0.15"/>
  <cols>
    <col min="1" max="1" width="30.28515625" style="5" customWidth="1"/>
    <col min="2" max="5" width="12.7109375" style="5" customWidth="1"/>
    <col min="6" max="6" width="8.28515625" style="5" customWidth="1"/>
    <col min="7" max="7" width="9.42578125" style="5" customWidth="1"/>
    <col min="8" max="16384" width="9.140625" style="5"/>
  </cols>
  <sheetData>
    <row r="1" spans="1:7" x14ac:dyDescent="0.15">
      <c r="A1" s="72" t="s">
        <v>156</v>
      </c>
      <c r="B1" s="73"/>
      <c r="C1" s="73"/>
      <c r="D1" s="73"/>
      <c r="E1" s="73"/>
      <c r="F1" s="73"/>
      <c r="G1" s="73"/>
    </row>
    <row r="2" spans="1:7" ht="48.75" customHeight="1" x14ac:dyDescent="0.15">
      <c r="A2" s="73"/>
      <c r="B2" s="73"/>
      <c r="C2" s="73"/>
      <c r="D2" s="73"/>
      <c r="E2" s="73"/>
      <c r="F2" s="73"/>
      <c r="G2" s="73"/>
    </row>
    <row r="3" spans="1:7" ht="6.75" customHeight="1" x14ac:dyDescent="0.2">
      <c r="A3" s="39"/>
      <c r="B3" s="39"/>
      <c r="C3" s="39"/>
      <c r="D3" s="39"/>
      <c r="E3" s="39"/>
      <c r="F3" s="39"/>
      <c r="G3" s="39"/>
    </row>
    <row r="4" spans="1:7" ht="14.25" x14ac:dyDescent="0.2">
      <c r="A4" s="74" t="s">
        <v>193</v>
      </c>
      <c r="B4" s="75"/>
      <c r="C4" s="75"/>
      <c r="D4" s="75"/>
      <c r="E4" s="75"/>
      <c r="F4" s="75"/>
      <c r="G4" s="75"/>
    </row>
    <row r="5" spans="1:7" ht="11.25" x14ac:dyDescent="0.2">
      <c r="A5" s="39"/>
      <c r="B5" s="39"/>
      <c r="C5" s="39"/>
      <c r="D5" s="39"/>
      <c r="E5" s="39"/>
      <c r="F5" s="39"/>
      <c r="G5" s="39"/>
    </row>
    <row r="6" spans="1:7" ht="11.25" x14ac:dyDescent="0.2">
      <c r="A6" s="39"/>
      <c r="B6" s="39"/>
      <c r="C6" s="39"/>
      <c r="D6" s="39"/>
      <c r="E6" s="39"/>
      <c r="F6" s="39"/>
      <c r="G6" s="39"/>
    </row>
    <row r="7" spans="1:7" ht="11.25" x14ac:dyDescent="0.2">
      <c r="A7" s="39" t="s">
        <v>94</v>
      </c>
      <c r="B7" s="39"/>
      <c r="C7" s="39"/>
      <c r="D7" s="39"/>
      <c r="E7" s="39"/>
      <c r="F7" s="39"/>
      <c r="G7" s="39"/>
    </row>
    <row r="8" spans="1:7" ht="11.25" x14ac:dyDescent="0.2">
      <c r="A8" s="39"/>
      <c r="B8" s="39"/>
      <c r="C8" s="39"/>
      <c r="D8" s="39"/>
      <c r="E8" s="39"/>
      <c r="F8" s="39"/>
      <c r="G8" s="39"/>
    </row>
    <row r="9" spans="1:7" ht="11.25" x14ac:dyDescent="0.2">
      <c r="A9" s="39"/>
      <c r="B9" s="39"/>
      <c r="C9" s="39"/>
      <c r="D9" s="39"/>
      <c r="E9" s="39"/>
      <c r="F9" s="39"/>
      <c r="G9" s="39"/>
    </row>
    <row r="10" spans="1:7" ht="16.5" customHeight="1" x14ac:dyDescent="0.15">
      <c r="A10" s="69" t="s">
        <v>194</v>
      </c>
      <c r="B10" s="69"/>
      <c r="C10" s="69"/>
      <c r="D10" s="69"/>
      <c r="E10" s="69"/>
      <c r="F10" s="69"/>
      <c r="G10" s="69"/>
    </row>
    <row r="11" spans="1:7" ht="16.5" customHeight="1" x14ac:dyDescent="0.15">
      <c r="A11" s="40"/>
      <c r="B11" s="40"/>
      <c r="C11" s="40"/>
      <c r="D11" s="40"/>
      <c r="E11" s="40"/>
      <c r="F11" s="40"/>
      <c r="G11" s="40"/>
    </row>
    <row r="12" spans="1:7" ht="11.25" x14ac:dyDescent="0.2">
      <c r="A12" s="39" t="s">
        <v>1</v>
      </c>
      <c r="B12" s="39"/>
      <c r="C12" s="39"/>
      <c r="D12" s="39"/>
      <c r="E12" s="39"/>
      <c r="F12" s="39"/>
      <c r="G12" s="39"/>
    </row>
    <row r="13" spans="1:7" s="6" customFormat="1" ht="12" thickBot="1" x14ac:dyDescent="0.25">
      <c r="A13" s="39"/>
      <c r="B13" s="39"/>
      <c r="C13" s="39"/>
      <c r="D13" s="39"/>
      <c r="E13" s="39"/>
      <c r="F13" s="39"/>
      <c r="G13" s="39"/>
    </row>
    <row r="14" spans="1:7" ht="23.25" thickBot="1" x14ac:dyDescent="0.2">
      <c r="A14" s="31" t="s">
        <v>0</v>
      </c>
      <c r="B14" s="31" t="s">
        <v>164</v>
      </c>
      <c r="C14" s="31" t="s">
        <v>160</v>
      </c>
      <c r="D14" s="31" t="s">
        <v>161</v>
      </c>
      <c r="E14" s="31" t="s">
        <v>196</v>
      </c>
      <c r="F14" s="31" t="s">
        <v>105</v>
      </c>
      <c r="G14" s="31" t="s">
        <v>106</v>
      </c>
    </row>
    <row r="15" spans="1:7" ht="11.25" x14ac:dyDescent="0.2">
      <c r="A15" s="12" t="s">
        <v>2</v>
      </c>
      <c r="B15" s="7">
        <v>568325.44999999995</v>
      </c>
      <c r="C15" s="7">
        <v>612018.28</v>
      </c>
      <c r="D15" s="7">
        <v>612018.28</v>
      </c>
      <c r="E15" s="7">
        <v>629300.30000000005</v>
      </c>
      <c r="F15" s="7">
        <f>E15/B15*100</f>
        <v>110.72886142966149</v>
      </c>
      <c r="G15" s="7">
        <f>E15/D15*100</f>
        <v>102.82377513299113</v>
      </c>
    </row>
    <row r="16" spans="1:7" ht="11.25" x14ac:dyDescent="0.2">
      <c r="A16" s="12" t="s">
        <v>21</v>
      </c>
      <c r="B16" s="7">
        <v>0</v>
      </c>
      <c r="C16" s="7">
        <v>0</v>
      </c>
      <c r="D16" s="7">
        <v>0</v>
      </c>
      <c r="E16" s="7">
        <v>0</v>
      </c>
      <c r="F16" s="7"/>
      <c r="G16" s="7"/>
    </row>
    <row r="17" spans="1:7" ht="11.25" x14ac:dyDescent="0.2">
      <c r="A17" s="12" t="s">
        <v>85</v>
      </c>
      <c r="B17" s="7">
        <f>SUM(B15:B16)</f>
        <v>568325.44999999995</v>
      </c>
      <c r="C17" s="7">
        <f>SUM(C15:C16)</f>
        <v>612018.28</v>
      </c>
      <c r="D17" s="7">
        <f>SUM(D15:D16)</f>
        <v>612018.28</v>
      </c>
      <c r="E17" s="7">
        <f>SUM(E15:E16)</f>
        <v>629300.30000000005</v>
      </c>
      <c r="F17" s="7">
        <f t="shared" ref="F17:F20" si="0">E17/B17*100</f>
        <v>110.72886142966149</v>
      </c>
      <c r="G17" s="7">
        <f t="shared" ref="G17:G20" si="1">E17/D17*100</f>
        <v>102.82377513299113</v>
      </c>
    </row>
    <row r="18" spans="1:7" ht="11.25" x14ac:dyDescent="0.2">
      <c r="A18" s="12" t="s">
        <v>26</v>
      </c>
      <c r="B18" s="7">
        <v>559332.51</v>
      </c>
      <c r="C18" s="7">
        <v>603838.30000000005</v>
      </c>
      <c r="D18" s="7">
        <v>603838.30000000005</v>
      </c>
      <c r="E18" s="7">
        <v>619637.78</v>
      </c>
      <c r="F18" s="7">
        <f t="shared" si="0"/>
        <v>110.78164936273774</v>
      </c>
      <c r="G18" s="7">
        <f t="shared" si="1"/>
        <v>102.61650842617966</v>
      </c>
    </row>
    <row r="19" spans="1:7" ht="11.25" customHeight="1" x14ac:dyDescent="0.2">
      <c r="A19" s="12" t="s">
        <v>71</v>
      </c>
      <c r="B19" s="7">
        <v>3097.37</v>
      </c>
      <c r="C19" s="7">
        <v>8179.98</v>
      </c>
      <c r="D19" s="7">
        <v>8179.98</v>
      </c>
      <c r="E19" s="7">
        <v>7811.24</v>
      </c>
      <c r="F19" s="7">
        <f t="shared" si="0"/>
        <v>252.18943813622525</v>
      </c>
      <c r="G19" s="7">
        <f t="shared" si="1"/>
        <v>95.492165017518388</v>
      </c>
    </row>
    <row r="20" spans="1:7" ht="12" thickBot="1" x14ac:dyDescent="0.25">
      <c r="A20" s="13" t="s">
        <v>86</v>
      </c>
      <c r="B20" s="8">
        <f>SUM(B18:B19)</f>
        <v>562429.88</v>
      </c>
      <c r="C20" s="8">
        <f>SUM(C18:C19)</f>
        <v>612018.28</v>
      </c>
      <c r="D20" s="8">
        <f>SUM(D18:D19)</f>
        <v>612018.28</v>
      </c>
      <c r="E20" s="8">
        <f>SUM(E18:E19)</f>
        <v>627449.02</v>
      </c>
      <c r="F20" s="7">
        <f t="shared" si="0"/>
        <v>111.56039931591117</v>
      </c>
      <c r="G20" s="7">
        <f t="shared" si="1"/>
        <v>102.52128743605502</v>
      </c>
    </row>
    <row r="21" spans="1:7" ht="12" thickBot="1" x14ac:dyDescent="0.25">
      <c r="A21" s="14" t="s">
        <v>84</v>
      </c>
      <c r="B21" s="9">
        <f>B17-B20</f>
        <v>5895.5699999999488</v>
      </c>
      <c r="C21" s="9">
        <f t="shared" ref="C21:E21" si="2">C17-C20</f>
        <v>0</v>
      </c>
      <c r="D21" s="9">
        <f t="shared" si="2"/>
        <v>0</v>
      </c>
      <c r="E21" s="9">
        <f t="shared" si="2"/>
        <v>1851.2800000000279</v>
      </c>
      <c r="F21" s="9"/>
      <c r="G21" s="9"/>
    </row>
    <row r="22" spans="1:7" ht="11.25" x14ac:dyDescent="0.2">
      <c r="A22" s="41"/>
      <c r="B22" s="39"/>
      <c r="C22" s="39"/>
      <c r="D22" s="39"/>
      <c r="E22" s="39"/>
      <c r="F22" s="39"/>
      <c r="G22" s="39"/>
    </row>
    <row r="23" spans="1:7" ht="11.25" x14ac:dyDescent="0.2">
      <c r="A23" s="41"/>
      <c r="B23" s="39"/>
      <c r="C23" s="39"/>
      <c r="D23" s="39"/>
      <c r="E23" s="39"/>
      <c r="F23" s="39"/>
      <c r="G23" s="39"/>
    </row>
    <row r="24" spans="1:7" ht="11.25" x14ac:dyDescent="0.2">
      <c r="A24" s="41" t="s">
        <v>87</v>
      </c>
      <c r="B24" s="39"/>
      <c r="C24" s="39"/>
      <c r="D24" s="39"/>
      <c r="E24" s="39"/>
      <c r="F24" s="39"/>
      <c r="G24" s="39"/>
    </row>
    <row r="25" spans="1:7" ht="12" thickBot="1" x14ac:dyDescent="0.25">
      <c r="A25" s="41"/>
      <c r="B25" s="39"/>
      <c r="C25" s="39"/>
      <c r="D25" s="39"/>
      <c r="E25" s="39"/>
      <c r="F25" s="39"/>
      <c r="G25" s="39"/>
    </row>
    <row r="26" spans="1:7" ht="23.25" thickBot="1" x14ac:dyDescent="0.2">
      <c r="A26" s="31" t="s">
        <v>0</v>
      </c>
      <c r="B26" s="31" t="s">
        <v>164</v>
      </c>
      <c r="C26" s="31" t="s">
        <v>162</v>
      </c>
      <c r="D26" s="31" t="s">
        <v>163</v>
      </c>
      <c r="E26" s="31" t="s">
        <v>195</v>
      </c>
      <c r="F26" s="31" t="s">
        <v>105</v>
      </c>
      <c r="G26" s="31" t="s">
        <v>107</v>
      </c>
    </row>
    <row r="27" spans="1:7" ht="22.5" x14ac:dyDescent="0.2">
      <c r="A27" s="12" t="s">
        <v>88</v>
      </c>
      <c r="B27" s="7">
        <v>0</v>
      </c>
      <c r="C27" s="7">
        <v>0</v>
      </c>
      <c r="D27" s="7">
        <v>0</v>
      </c>
      <c r="E27" s="7">
        <v>0</v>
      </c>
      <c r="F27" s="7"/>
      <c r="G27" s="7"/>
    </row>
    <row r="28" spans="1:7" ht="23.25" thickBot="1" x14ac:dyDescent="0.25">
      <c r="A28" s="12" t="s">
        <v>89</v>
      </c>
      <c r="B28" s="7">
        <v>0</v>
      </c>
      <c r="C28" s="7">
        <v>0</v>
      </c>
      <c r="D28" s="7">
        <v>0</v>
      </c>
      <c r="E28" s="7">
        <v>0</v>
      </c>
      <c r="F28" s="7"/>
      <c r="G28" s="7"/>
    </row>
    <row r="29" spans="1:7" ht="12" thickBot="1" x14ac:dyDescent="0.25">
      <c r="A29" s="14" t="s">
        <v>90</v>
      </c>
      <c r="B29" s="9">
        <v>0</v>
      </c>
      <c r="C29" s="9">
        <v>0</v>
      </c>
      <c r="D29" s="9">
        <v>0</v>
      </c>
      <c r="E29" s="9">
        <v>0</v>
      </c>
      <c r="F29" s="9"/>
      <c r="G29" s="9"/>
    </row>
    <row r="30" spans="1:7" ht="11.25" x14ac:dyDescent="0.2">
      <c r="A30" s="41"/>
      <c r="B30" s="39"/>
      <c r="C30" s="39"/>
      <c r="D30" s="39"/>
      <c r="E30" s="39"/>
      <c r="F30" s="39"/>
      <c r="G30" s="39"/>
    </row>
    <row r="31" spans="1:7" ht="11.25" x14ac:dyDescent="0.2">
      <c r="A31" s="41"/>
      <c r="B31" s="39"/>
      <c r="C31" s="39"/>
      <c r="D31" s="39"/>
      <c r="E31" s="39"/>
      <c r="F31" s="39"/>
      <c r="G31" s="39"/>
    </row>
    <row r="32" spans="1:7" ht="22.5" x14ac:dyDescent="0.2">
      <c r="A32" s="41" t="s">
        <v>91</v>
      </c>
      <c r="B32" s="39"/>
      <c r="C32" s="39"/>
      <c r="D32" s="39"/>
      <c r="E32" s="39"/>
      <c r="F32" s="39"/>
      <c r="G32" s="39"/>
    </row>
    <row r="33" spans="1:7" ht="12" thickBot="1" x14ac:dyDescent="0.25">
      <c r="A33" s="41"/>
      <c r="B33" s="39"/>
      <c r="C33" s="39"/>
      <c r="D33" s="39"/>
      <c r="E33" s="39"/>
      <c r="F33" s="39"/>
      <c r="G33" s="39"/>
    </row>
    <row r="34" spans="1:7" ht="23.25" thickBot="1" x14ac:dyDescent="0.2">
      <c r="A34" s="31" t="s">
        <v>0</v>
      </c>
      <c r="B34" s="31" t="s">
        <v>164</v>
      </c>
      <c r="C34" s="31" t="s">
        <v>162</v>
      </c>
      <c r="D34" s="31" t="s">
        <v>165</v>
      </c>
      <c r="E34" s="31" t="s">
        <v>166</v>
      </c>
      <c r="F34" s="31" t="s">
        <v>108</v>
      </c>
      <c r="G34" s="31" t="s">
        <v>107</v>
      </c>
    </row>
    <row r="35" spans="1:7" ht="11.25" x14ac:dyDescent="0.2">
      <c r="A35" s="12" t="s">
        <v>93</v>
      </c>
      <c r="B35" s="7">
        <v>-7068.43</v>
      </c>
      <c r="C35" s="7">
        <v>0</v>
      </c>
      <c r="D35" s="7">
        <v>0</v>
      </c>
      <c r="E35" s="7">
        <v>-1172.8599999999999</v>
      </c>
      <c r="F35" s="7"/>
      <c r="G35" s="7" t="e">
        <f>E35/D35*100</f>
        <v>#DIV/0!</v>
      </c>
    </row>
    <row r="36" spans="1:7" ht="11.25" x14ac:dyDescent="0.2">
      <c r="A36" s="41"/>
      <c r="B36" s="39"/>
      <c r="C36" s="39"/>
      <c r="D36" s="39"/>
      <c r="E36" s="39"/>
      <c r="F36" s="39"/>
      <c r="G36" s="39"/>
    </row>
    <row r="37" spans="1:7" ht="11.25" customHeight="1" x14ac:dyDescent="0.2">
      <c r="A37" s="41"/>
      <c r="B37" s="39"/>
      <c r="C37" s="39"/>
      <c r="D37" s="39"/>
      <c r="E37" s="39"/>
      <c r="F37" s="39"/>
      <c r="G37" s="39"/>
    </row>
    <row r="38" spans="1:7" ht="12" thickBot="1" x14ac:dyDescent="0.25">
      <c r="A38" s="41"/>
      <c r="B38" s="39"/>
      <c r="C38" s="39"/>
      <c r="D38" s="39"/>
      <c r="E38" s="39"/>
      <c r="F38" s="39"/>
      <c r="G38" s="39"/>
    </row>
    <row r="39" spans="1:7" ht="39.75" customHeight="1" thickBot="1" x14ac:dyDescent="0.25">
      <c r="A39" s="42" t="s">
        <v>92</v>
      </c>
      <c r="B39" s="10">
        <v>-1172.8599999999999</v>
      </c>
      <c r="C39" s="10"/>
      <c r="D39" s="10"/>
      <c r="E39" s="10">
        <v>678.42</v>
      </c>
      <c r="F39" s="11"/>
      <c r="G39" s="9" t="e">
        <f>E39/D39*100</f>
        <v>#DIV/0!</v>
      </c>
    </row>
    <row r="40" spans="1:7" ht="11.25" x14ac:dyDescent="0.2">
      <c r="A40" s="41"/>
      <c r="B40" s="39"/>
      <c r="C40" s="39"/>
      <c r="D40" s="39"/>
      <c r="E40" s="39"/>
      <c r="F40" s="39"/>
      <c r="G40" s="39"/>
    </row>
    <row r="41" spans="1:7" ht="11.25" x14ac:dyDescent="0.2">
      <c r="A41" s="41"/>
      <c r="B41" s="39"/>
      <c r="C41" s="39"/>
      <c r="D41" s="39"/>
      <c r="E41" s="39"/>
      <c r="F41" s="39"/>
      <c r="G41" s="39"/>
    </row>
    <row r="42" spans="1:7" ht="62.25" customHeight="1" x14ac:dyDescent="0.15">
      <c r="A42" s="70" t="s">
        <v>200</v>
      </c>
      <c r="B42" s="70"/>
      <c r="C42" s="70"/>
      <c r="D42" s="70"/>
      <c r="E42" s="70"/>
      <c r="F42" s="70"/>
      <c r="G42" s="70"/>
    </row>
    <row r="43" spans="1:7" ht="10.5" customHeight="1" x14ac:dyDescent="0.15">
      <c r="A43" s="71"/>
      <c r="B43" s="71"/>
      <c r="C43" s="71"/>
      <c r="D43" s="71"/>
      <c r="E43" s="71"/>
      <c r="F43" s="71"/>
      <c r="G43" s="71"/>
    </row>
    <row r="44" spans="1:7" ht="10.5" customHeight="1" x14ac:dyDescent="0.15">
      <c r="A44" s="71"/>
      <c r="B44" s="71"/>
      <c r="C44" s="71"/>
      <c r="D44" s="71"/>
      <c r="E44" s="71"/>
      <c r="F44" s="71"/>
      <c r="G44" s="71"/>
    </row>
  </sheetData>
  <mergeCells count="6">
    <mergeCell ref="A10:G10"/>
    <mergeCell ref="A42:G42"/>
    <mergeCell ref="A43:G43"/>
    <mergeCell ref="A44:G44"/>
    <mergeCell ref="A1:G2"/>
    <mergeCell ref="A4:G4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0"/>
  <sheetViews>
    <sheetView showGridLines="0" zoomScaleNormal="100" workbookViewId="0">
      <selection activeCell="A27" sqref="A27"/>
    </sheetView>
  </sheetViews>
  <sheetFormatPr defaultColWidth="8.85546875" defaultRowHeight="12" x14ac:dyDescent="0.2"/>
  <cols>
    <col min="1" max="1" width="28" style="1" customWidth="1"/>
    <col min="2" max="2" width="13.140625" style="3" bestFit="1" customWidth="1"/>
    <col min="3" max="3" width="15.28515625" style="3" customWidth="1"/>
    <col min="4" max="4" width="14.42578125" style="3" customWidth="1"/>
    <col min="5" max="5" width="13.140625" style="3" bestFit="1" customWidth="1"/>
    <col min="6" max="6" width="9.140625" style="3" customWidth="1"/>
    <col min="7" max="7" width="7.85546875" style="3" customWidth="1"/>
    <col min="8" max="16384" width="8.85546875" style="2"/>
  </cols>
  <sheetData>
    <row r="1" spans="1:7" s="1" customFormat="1" ht="56.25" customHeight="1" thickBot="1" x14ac:dyDescent="0.25">
      <c r="A1" s="31" t="s">
        <v>199</v>
      </c>
      <c r="B1" s="76" t="s">
        <v>167</v>
      </c>
      <c r="C1" s="77"/>
      <c r="D1" s="77"/>
      <c r="E1" s="77"/>
      <c r="F1" s="77"/>
      <c r="G1" s="78"/>
    </row>
    <row r="2" spans="1:7" ht="25.5" customHeight="1" thickBot="1" x14ac:dyDescent="0.25">
      <c r="A2" s="18" t="s">
        <v>0</v>
      </c>
      <c r="B2" s="31" t="s">
        <v>164</v>
      </c>
      <c r="C2" s="24" t="s">
        <v>162</v>
      </c>
      <c r="D2" s="47" t="s">
        <v>165</v>
      </c>
      <c r="E2" s="31" t="s">
        <v>196</v>
      </c>
      <c r="F2" s="25" t="s">
        <v>109</v>
      </c>
      <c r="G2" s="26" t="s">
        <v>107</v>
      </c>
    </row>
    <row r="3" spans="1:7" x14ac:dyDescent="0.2">
      <c r="A3" s="18" t="s">
        <v>1</v>
      </c>
      <c r="B3" s="23"/>
      <c r="C3" s="23"/>
      <c r="D3" s="23"/>
      <c r="E3" s="23"/>
      <c r="F3" s="23"/>
      <c r="G3" s="22"/>
    </row>
    <row r="4" spans="1:7" s="17" customFormat="1" ht="12.75" x14ac:dyDescent="0.2">
      <c r="A4" s="18" t="s">
        <v>2</v>
      </c>
      <c r="B4" s="23">
        <f>SUM(B5,B15,B18,B21,B27)</f>
        <v>568325.44999999995</v>
      </c>
      <c r="C4" s="23">
        <f>C5+C15+C18+C21+C27</f>
        <v>603126.07000000007</v>
      </c>
      <c r="D4" s="23">
        <f>D5+D15+D18+D21+D27</f>
        <v>627556.34</v>
      </c>
      <c r="E4" s="23">
        <f>SUM(E5,E15,E18,E21,E27)</f>
        <v>629300.29999999993</v>
      </c>
      <c r="F4" s="23">
        <f>E4/B4*100</f>
        <v>110.72886142966148</v>
      </c>
      <c r="G4" s="23">
        <f>E4/D4*100</f>
        <v>100.27789696141068</v>
      </c>
    </row>
    <row r="5" spans="1:7" ht="22.5" x14ac:dyDescent="0.2">
      <c r="A5" s="12" t="s">
        <v>3</v>
      </c>
      <c r="B5" s="22">
        <v>460928.48</v>
      </c>
      <c r="C5" s="22">
        <v>516197.13</v>
      </c>
      <c r="D5" s="22">
        <v>541217.5</v>
      </c>
      <c r="E5" s="22">
        <v>538708.06999999995</v>
      </c>
      <c r="F5" s="22">
        <f>E5/B5*100</f>
        <v>116.87454635044465</v>
      </c>
      <c r="G5" s="22">
        <f>E5/D5*100</f>
        <v>99.536336131037885</v>
      </c>
    </row>
    <row r="6" spans="1:7" ht="22.5" x14ac:dyDescent="0.2">
      <c r="A6" s="12" t="s">
        <v>4</v>
      </c>
      <c r="B6" s="22">
        <v>0</v>
      </c>
      <c r="C6" s="22"/>
      <c r="D6" s="22"/>
      <c r="E6" s="22">
        <v>0</v>
      </c>
      <c r="F6" s="22" t="e">
        <f t="shared" ref="F6:F34" si="0">E6/B6*100</f>
        <v>#DIV/0!</v>
      </c>
      <c r="G6" s="22" t="e">
        <f t="shared" ref="G6:G30" si="1">E6/D6*100</f>
        <v>#DIV/0!</v>
      </c>
    </row>
    <row r="7" spans="1:7" ht="22.5" x14ac:dyDescent="0.2">
      <c r="A7" s="12" t="s">
        <v>5</v>
      </c>
      <c r="B7" s="22">
        <v>0</v>
      </c>
      <c r="C7" s="22"/>
      <c r="D7" s="22"/>
      <c r="E7" s="22">
        <v>0</v>
      </c>
      <c r="F7" s="22" t="e">
        <f t="shared" si="0"/>
        <v>#DIV/0!</v>
      </c>
      <c r="G7" s="22" t="e">
        <f t="shared" si="1"/>
        <v>#DIV/0!</v>
      </c>
    </row>
    <row r="8" spans="1:7" ht="22.5" x14ac:dyDescent="0.2">
      <c r="A8" s="12" t="s">
        <v>6</v>
      </c>
      <c r="B8" s="22">
        <v>460928.48</v>
      </c>
      <c r="C8" s="22"/>
      <c r="D8" s="22"/>
      <c r="E8" s="22">
        <v>538708.06999999995</v>
      </c>
      <c r="F8" s="22">
        <f t="shared" si="0"/>
        <v>116.87454635044465</v>
      </c>
      <c r="G8" s="22" t="e">
        <f t="shared" si="1"/>
        <v>#DIV/0!</v>
      </c>
    </row>
    <row r="9" spans="1:7" ht="33.75" x14ac:dyDescent="0.2">
      <c r="A9" s="12" t="s">
        <v>7</v>
      </c>
      <c r="B9" s="22">
        <v>457541.08</v>
      </c>
      <c r="C9" s="22"/>
      <c r="D9" s="22"/>
      <c r="E9" s="22">
        <v>535414.35</v>
      </c>
      <c r="F9" s="22">
        <f t="shared" si="0"/>
        <v>117.01995151998155</v>
      </c>
      <c r="G9" s="22" t="e">
        <f t="shared" si="1"/>
        <v>#DIV/0!</v>
      </c>
    </row>
    <row r="10" spans="1:7" ht="33.75" x14ac:dyDescent="0.2">
      <c r="A10" s="12" t="s">
        <v>8</v>
      </c>
      <c r="B10" s="22">
        <v>3387.4</v>
      </c>
      <c r="C10" s="22"/>
      <c r="D10" s="22"/>
      <c r="E10" s="22">
        <v>3293.72</v>
      </c>
      <c r="F10" s="22">
        <f t="shared" si="0"/>
        <v>97.234457105744809</v>
      </c>
      <c r="G10" s="22" t="e">
        <f t="shared" si="1"/>
        <v>#DIV/0!</v>
      </c>
    </row>
    <row r="11" spans="1:7" ht="22.5" x14ac:dyDescent="0.2">
      <c r="A11" s="12" t="s">
        <v>110</v>
      </c>
      <c r="B11" s="22">
        <v>0</v>
      </c>
      <c r="C11" s="22"/>
      <c r="D11" s="22"/>
      <c r="E11" s="22">
        <v>0</v>
      </c>
      <c r="F11" s="22" t="e">
        <f t="shared" si="0"/>
        <v>#DIV/0!</v>
      </c>
      <c r="G11" s="22" t="e">
        <f t="shared" si="1"/>
        <v>#DIV/0!</v>
      </c>
    </row>
    <row r="12" spans="1:7" ht="22.5" x14ac:dyDescent="0.2">
      <c r="A12" s="12" t="s">
        <v>95</v>
      </c>
      <c r="B12" s="22">
        <v>0</v>
      </c>
      <c r="C12" s="22"/>
      <c r="D12" s="22"/>
      <c r="E12" s="22">
        <v>0</v>
      </c>
      <c r="F12" s="22" t="e">
        <f t="shared" si="0"/>
        <v>#DIV/0!</v>
      </c>
      <c r="G12" s="22" t="e">
        <f t="shared" si="1"/>
        <v>#DIV/0!</v>
      </c>
    </row>
    <row r="13" spans="1:7" ht="22.5" x14ac:dyDescent="0.2">
      <c r="A13" s="12" t="s">
        <v>96</v>
      </c>
      <c r="B13" s="22">
        <v>0</v>
      </c>
      <c r="C13" s="22"/>
      <c r="D13" s="22"/>
      <c r="E13" s="22">
        <v>0</v>
      </c>
      <c r="F13" s="22" t="e">
        <f t="shared" si="0"/>
        <v>#DIV/0!</v>
      </c>
      <c r="G13" s="22" t="e">
        <f t="shared" si="1"/>
        <v>#DIV/0!</v>
      </c>
    </row>
    <row r="14" spans="1:7" ht="33.75" x14ac:dyDescent="0.2">
      <c r="A14" s="12" t="s">
        <v>97</v>
      </c>
      <c r="B14" s="22">
        <v>0</v>
      </c>
      <c r="C14" s="22"/>
      <c r="D14" s="22"/>
      <c r="E14" s="22">
        <v>0</v>
      </c>
      <c r="F14" s="22" t="e">
        <f t="shared" si="0"/>
        <v>#DIV/0!</v>
      </c>
      <c r="G14" s="22" t="e">
        <f t="shared" si="1"/>
        <v>#DIV/0!</v>
      </c>
    </row>
    <row r="15" spans="1:7" x14ac:dyDescent="0.2">
      <c r="A15" s="12" t="s">
        <v>9</v>
      </c>
      <c r="B15" s="22">
        <v>0.01</v>
      </c>
      <c r="C15" s="22">
        <v>1.33</v>
      </c>
      <c r="D15" s="22">
        <v>1.33</v>
      </c>
      <c r="E15" s="22">
        <v>0</v>
      </c>
      <c r="F15" s="22">
        <f t="shared" si="0"/>
        <v>0</v>
      </c>
      <c r="G15" s="22">
        <f t="shared" si="1"/>
        <v>0</v>
      </c>
    </row>
    <row r="16" spans="1:7" x14ac:dyDescent="0.2">
      <c r="A16" s="12" t="s">
        <v>10</v>
      </c>
      <c r="B16" s="22">
        <v>0.01</v>
      </c>
      <c r="C16" s="22">
        <v>1.33</v>
      </c>
      <c r="D16" s="22">
        <v>1.33</v>
      </c>
      <c r="E16" s="22">
        <v>0</v>
      </c>
      <c r="F16" s="22">
        <f t="shared" si="0"/>
        <v>0</v>
      </c>
      <c r="G16" s="22">
        <f t="shared" si="1"/>
        <v>0</v>
      </c>
    </row>
    <row r="17" spans="1:7" ht="22.5" x14ac:dyDescent="0.2">
      <c r="A17" s="12" t="s">
        <v>11</v>
      </c>
      <c r="B17" s="22">
        <v>0.01</v>
      </c>
      <c r="C17" s="22"/>
      <c r="D17" s="22"/>
      <c r="E17" s="22">
        <v>0</v>
      </c>
      <c r="F17" s="22">
        <f t="shared" si="0"/>
        <v>0</v>
      </c>
      <c r="G17" s="22" t="e">
        <f t="shared" si="1"/>
        <v>#DIV/0!</v>
      </c>
    </row>
    <row r="18" spans="1:7" ht="33.75" x14ac:dyDescent="0.2">
      <c r="A18" s="12" t="s">
        <v>12</v>
      </c>
      <c r="B18" s="22">
        <v>2685.88</v>
      </c>
      <c r="C18" s="22">
        <v>700.89</v>
      </c>
      <c r="D18" s="22">
        <v>587.14</v>
      </c>
      <c r="E18" s="22">
        <v>187.14</v>
      </c>
      <c r="F18" s="22">
        <f t="shared" si="0"/>
        <v>6.9675488108180552</v>
      </c>
      <c r="G18" s="22">
        <f t="shared" si="1"/>
        <v>31.873147801205842</v>
      </c>
    </row>
    <row r="19" spans="1:7" x14ac:dyDescent="0.2">
      <c r="A19" s="12" t="s">
        <v>13</v>
      </c>
      <c r="B19" s="22">
        <v>2685.88</v>
      </c>
      <c r="C19" s="22">
        <v>700.89</v>
      </c>
      <c r="D19" s="22">
        <v>587.14</v>
      </c>
      <c r="E19" s="22">
        <v>187.14</v>
      </c>
      <c r="F19" s="22">
        <f t="shared" si="0"/>
        <v>6.9675488108180552</v>
      </c>
      <c r="G19" s="22">
        <f t="shared" si="1"/>
        <v>31.873147801205842</v>
      </c>
    </row>
    <row r="20" spans="1:7" x14ac:dyDescent="0.2">
      <c r="A20" s="12" t="s">
        <v>14</v>
      </c>
      <c r="B20" s="22">
        <v>2685.88</v>
      </c>
      <c r="C20" s="22"/>
      <c r="D20" s="22"/>
      <c r="E20" s="22">
        <v>187.14</v>
      </c>
      <c r="F20" s="22">
        <f t="shared" si="0"/>
        <v>6.9675488108180552</v>
      </c>
      <c r="G20" s="22" t="e">
        <f t="shared" si="1"/>
        <v>#DIV/0!</v>
      </c>
    </row>
    <row r="21" spans="1:7" ht="45" x14ac:dyDescent="0.2">
      <c r="A21" s="12" t="s">
        <v>15</v>
      </c>
      <c r="B21" s="22">
        <v>4716.4399999999996</v>
      </c>
      <c r="C21" s="22">
        <v>5709.24</v>
      </c>
      <c r="D21" s="22">
        <v>5709.24</v>
      </c>
      <c r="E21" s="22">
        <v>8119.24</v>
      </c>
      <c r="F21" s="22">
        <f t="shared" si="0"/>
        <v>172.14763677689103</v>
      </c>
      <c r="G21" s="22">
        <f t="shared" si="1"/>
        <v>142.21227343744528</v>
      </c>
    </row>
    <row r="22" spans="1:7" ht="22.5" x14ac:dyDescent="0.2">
      <c r="A22" s="12" t="s">
        <v>16</v>
      </c>
      <c r="B22" s="22">
        <v>4716.4399999999996</v>
      </c>
      <c r="C22" s="22">
        <v>5709.24</v>
      </c>
      <c r="D22" s="22">
        <v>5709.24</v>
      </c>
      <c r="E22" s="22">
        <v>5709.24</v>
      </c>
      <c r="F22" s="22">
        <f t="shared" si="0"/>
        <v>121.04977483016852</v>
      </c>
      <c r="G22" s="22">
        <f t="shared" si="1"/>
        <v>100</v>
      </c>
    </row>
    <row r="23" spans="1:7" x14ac:dyDescent="0.2">
      <c r="A23" s="12" t="s">
        <v>17</v>
      </c>
      <c r="B23" s="22">
        <v>4716.4399999999996</v>
      </c>
      <c r="C23" s="22"/>
      <c r="D23" s="22"/>
      <c r="E23" s="22">
        <v>5709.24</v>
      </c>
      <c r="F23" s="22">
        <f t="shared" si="0"/>
        <v>121.04977483016852</v>
      </c>
      <c r="G23" s="22" t="e">
        <f t="shared" si="1"/>
        <v>#DIV/0!</v>
      </c>
    </row>
    <row r="24" spans="1:7" ht="33.75" x14ac:dyDescent="0.2">
      <c r="A24" s="12" t="s">
        <v>18</v>
      </c>
      <c r="B24" s="22">
        <v>0</v>
      </c>
      <c r="C24" s="22"/>
      <c r="D24" s="22"/>
      <c r="E24" s="22">
        <v>2410</v>
      </c>
      <c r="F24" s="22" t="e">
        <f t="shared" si="0"/>
        <v>#DIV/0!</v>
      </c>
      <c r="G24" s="22" t="e">
        <f t="shared" si="1"/>
        <v>#DIV/0!</v>
      </c>
    </row>
    <row r="25" spans="1:7" ht="14.45" customHeight="1" x14ac:dyDescent="0.2">
      <c r="A25" s="12" t="s">
        <v>19</v>
      </c>
      <c r="B25" s="22">
        <v>0</v>
      </c>
      <c r="C25" s="22"/>
      <c r="D25" s="22"/>
      <c r="E25" s="22">
        <v>2410</v>
      </c>
      <c r="F25" s="22" t="e">
        <f t="shared" si="0"/>
        <v>#DIV/0!</v>
      </c>
      <c r="G25" s="22" t="e">
        <f t="shared" si="1"/>
        <v>#DIV/0!</v>
      </c>
    </row>
    <row r="26" spans="1:7" ht="16.149999999999999" customHeight="1" x14ac:dyDescent="0.2">
      <c r="A26" s="12" t="s">
        <v>20</v>
      </c>
      <c r="B26" s="22">
        <v>0</v>
      </c>
      <c r="C26" s="22"/>
      <c r="D26" s="22"/>
      <c r="E26" s="22">
        <v>0</v>
      </c>
      <c r="F26" s="22" t="e">
        <f t="shared" si="0"/>
        <v>#DIV/0!</v>
      </c>
      <c r="G26" s="22" t="e">
        <f t="shared" si="1"/>
        <v>#DIV/0!</v>
      </c>
    </row>
    <row r="27" spans="1:7" ht="19.899999999999999" customHeight="1" x14ac:dyDescent="0.2">
      <c r="A27" s="43" t="s">
        <v>80</v>
      </c>
      <c r="B27" s="22">
        <v>99994.64</v>
      </c>
      <c r="C27" s="22">
        <v>80517.48</v>
      </c>
      <c r="D27" s="22">
        <v>80041.13</v>
      </c>
      <c r="E27" s="22">
        <v>82285.850000000006</v>
      </c>
      <c r="F27" s="22">
        <f t="shared" si="0"/>
        <v>82.290260757976625</v>
      </c>
      <c r="G27" s="22">
        <f t="shared" si="1"/>
        <v>102.80445815794954</v>
      </c>
    </row>
    <row r="28" spans="1:7" ht="33.75" x14ac:dyDescent="0.2">
      <c r="A28" s="12" t="s">
        <v>82</v>
      </c>
      <c r="B28" s="22">
        <v>99994.64</v>
      </c>
      <c r="C28" s="22">
        <v>80517.48</v>
      </c>
      <c r="D28" s="22">
        <v>80041.13</v>
      </c>
      <c r="E28" s="22">
        <v>82285.850000000006</v>
      </c>
      <c r="F28" s="22">
        <f t="shared" si="0"/>
        <v>82.290260757976625</v>
      </c>
      <c r="G28" s="22">
        <f t="shared" si="1"/>
        <v>102.80445815794954</v>
      </c>
    </row>
    <row r="29" spans="1:7" ht="22.5" x14ac:dyDescent="0.2">
      <c r="A29" s="12" t="s">
        <v>81</v>
      </c>
      <c r="B29" s="22">
        <v>99994.64</v>
      </c>
      <c r="C29" s="22">
        <v>80517.48</v>
      </c>
      <c r="D29" s="22">
        <v>80041.13</v>
      </c>
      <c r="E29" s="22">
        <v>82285.850000000006</v>
      </c>
      <c r="F29" s="22">
        <f t="shared" si="0"/>
        <v>82.290260757976625</v>
      </c>
      <c r="G29" s="22">
        <f t="shared" si="1"/>
        <v>102.80445815794954</v>
      </c>
    </row>
    <row r="30" spans="1:7" ht="22.5" x14ac:dyDescent="0.2">
      <c r="A30" s="12" t="s">
        <v>83</v>
      </c>
      <c r="B30" s="22">
        <v>0</v>
      </c>
      <c r="C30" s="22"/>
      <c r="D30" s="22"/>
      <c r="E30" s="22">
        <v>0</v>
      </c>
      <c r="F30" s="22" t="e">
        <f t="shared" si="0"/>
        <v>#DIV/0!</v>
      </c>
      <c r="G30" s="22" t="e">
        <f t="shared" si="1"/>
        <v>#DIV/0!</v>
      </c>
    </row>
    <row r="31" spans="1:7" s="4" customFormat="1" ht="22.5" x14ac:dyDescent="0.2">
      <c r="A31" s="18" t="s">
        <v>21</v>
      </c>
      <c r="B31" s="23">
        <v>0</v>
      </c>
      <c r="C31" s="23"/>
      <c r="D31" s="23"/>
      <c r="E31" s="23">
        <v>0</v>
      </c>
      <c r="F31" s="23" t="e">
        <f t="shared" si="0"/>
        <v>#DIV/0!</v>
      </c>
      <c r="G31" s="23" t="e">
        <f>E31/D31*100</f>
        <v>#DIV/0!</v>
      </c>
    </row>
    <row r="32" spans="1:7" ht="22.5" x14ac:dyDescent="0.2">
      <c r="A32" s="12" t="s">
        <v>22</v>
      </c>
      <c r="B32" s="22">
        <v>0</v>
      </c>
      <c r="C32" s="22"/>
      <c r="D32" s="22"/>
      <c r="E32" s="22">
        <v>0</v>
      </c>
      <c r="F32" s="22" t="e">
        <f t="shared" si="0"/>
        <v>#DIV/0!</v>
      </c>
      <c r="G32" s="22" t="e">
        <f t="shared" ref="G32:G34" si="2">E32/D32*100</f>
        <v>#DIV/0!</v>
      </c>
    </row>
    <row r="33" spans="1:7" ht="22.5" x14ac:dyDescent="0.2">
      <c r="A33" s="12" t="s">
        <v>23</v>
      </c>
      <c r="B33" s="44">
        <v>0</v>
      </c>
      <c r="C33" s="45"/>
      <c r="D33" s="45"/>
      <c r="E33" s="45">
        <v>0</v>
      </c>
      <c r="F33" s="22" t="e">
        <f t="shared" si="0"/>
        <v>#DIV/0!</v>
      </c>
      <c r="G33" s="22" t="e">
        <f t="shared" si="2"/>
        <v>#DIV/0!</v>
      </c>
    </row>
    <row r="34" spans="1:7" x14ac:dyDescent="0.2">
      <c r="A34" s="12" t="s">
        <v>24</v>
      </c>
      <c r="B34" s="22">
        <v>0</v>
      </c>
      <c r="C34" s="22"/>
      <c r="D34" s="22"/>
      <c r="E34" s="22">
        <v>0</v>
      </c>
      <c r="F34" s="22" t="e">
        <f t="shared" si="0"/>
        <v>#DIV/0!</v>
      </c>
      <c r="G34" s="22" t="e">
        <f t="shared" si="2"/>
        <v>#DIV/0!</v>
      </c>
    </row>
    <row r="35" spans="1:7" x14ac:dyDescent="0.2">
      <c r="A35" s="12"/>
      <c r="B35" s="22"/>
      <c r="C35" s="22"/>
      <c r="D35" s="22"/>
      <c r="E35" s="22"/>
      <c r="F35" s="22"/>
      <c r="G35" s="22"/>
    </row>
    <row r="36" spans="1:7" x14ac:dyDescent="0.2">
      <c r="A36" s="12" t="s">
        <v>159</v>
      </c>
      <c r="B36" s="22"/>
      <c r="C36" s="22">
        <v>8892.2099999999991</v>
      </c>
      <c r="D36" s="22">
        <v>8892.2099999999991</v>
      </c>
      <c r="E36" s="22"/>
      <c r="F36" s="22"/>
      <c r="G36" s="22"/>
    </row>
    <row r="37" spans="1:7" x14ac:dyDescent="0.2">
      <c r="A37" s="32" t="s">
        <v>25</v>
      </c>
      <c r="B37" s="27">
        <f>B4+B31</f>
        <v>568325.44999999995</v>
      </c>
      <c r="C37" s="27">
        <f>C4+C31+C36</f>
        <v>612018.28</v>
      </c>
      <c r="D37" s="27">
        <f>D4+D31+D36</f>
        <v>636448.54999999993</v>
      </c>
      <c r="E37" s="27">
        <f>E4+E31</f>
        <v>629300.29999999993</v>
      </c>
      <c r="F37" s="27">
        <f>E37/B37*100</f>
        <v>110.72886142966148</v>
      </c>
      <c r="G37" s="27">
        <f>E37/D37*100</f>
        <v>98.876853439292148</v>
      </c>
    </row>
    <row r="38" spans="1:7" x14ac:dyDescent="0.2">
      <c r="A38" s="16"/>
      <c r="B38" s="28"/>
      <c r="C38" s="28"/>
      <c r="D38" s="28"/>
      <c r="E38" s="28"/>
      <c r="F38" s="28"/>
      <c r="G38" s="28"/>
    </row>
    <row r="39" spans="1:7" s="19" customFormat="1" x14ac:dyDescent="0.2">
      <c r="A39" s="18" t="s">
        <v>26</v>
      </c>
      <c r="B39" s="23">
        <f>SUM(B40,B50,B83,B87,B91)</f>
        <v>559332.51</v>
      </c>
      <c r="C39" s="23">
        <f>SUM(C40,C50,C83,C87,C91)</f>
        <v>603838.29999999993</v>
      </c>
      <c r="D39" s="23">
        <f>SUM(D40,D50,D83,D87,D91)</f>
        <v>627885.31999999995</v>
      </c>
      <c r="E39" s="23">
        <f>SUM(E40,E50,E83,E87,E91)</f>
        <v>619637.78</v>
      </c>
      <c r="F39" s="23">
        <f>E39/B39*100</f>
        <v>110.78164936273774</v>
      </c>
      <c r="G39" s="23">
        <f>E39/D39*100</f>
        <v>98.686457584324486</v>
      </c>
    </row>
    <row r="40" spans="1:7" x14ac:dyDescent="0.2">
      <c r="A40" s="12" t="s">
        <v>27</v>
      </c>
      <c r="B40" s="22">
        <v>416578.48</v>
      </c>
      <c r="C40" s="22">
        <v>460729.98</v>
      </c>
      <c r="D40" s="22">
        <v>486729.96</v>
      </c>
      <c r="E40" s="22">
        <v>487118.81</v>
      </c>
      <c r="F40" s="22">
        <f>E40/B40*100</f>
        <v>116.93326309126675</v>
      </c>
      <c r="G40" s="22">
        <f>E40/D40*100</f>
        <v>100.07989029481563</v>
      </c>
    </row>
    <row r="41" spans="1:7" x14ac:dyDescent="0.2">
      <c r="A41" s="12" t="s">
        <v>28</v>
      </c>
      <c r="B41" s="22">
        <v>345219.75</v>
      </c>
      <c r="C41" s="22"/>
      <c r="D41" s="22"/>
      <c r="E41" s="22">
        <v>400188.68</v>
      </c>
      <c r="F41" s="22">
        <f t="shared" ref="F41:F94" si="3">E41/B41*100</f>
        <v>115.92288100550445</v>
      </c>
      <c r="G41" s="22" t="e">
        <f t="shared" ref="G41:G94" si="4">E41/D41*100</f>
        <v>#DIV/0!</v>
      </c>
    </row>
    <row r="42" spans="1:7" x14ac:dyDescent="0.2">
      <c r="A42" s="12" t="s">
        <v>29</v>
      </c>
      <c r="B42" s="22">
        <v>321290.11</v>
      </c>
      <c r="C42" s="22"/>
      <c r="D42" s="22"/>
      <c r="E42" s="22">
        <v>373130.29</v>
      </c>
      <c r="F42" s="22">
        <f t="shared" si="3"/>
        <v>116.13500645880448</v>
      </c>
      <c r="G42" s="22" t="e">
        <f t="shared" si="4"/>
        <v>#DIV/0!</v>
      </c>
    </row>
    <row r="43" spans="1:7" x14ac:dyDescent="0.2">
      <c r="A43" s="12" t="s">
        <v>30</v>
      </c>
      <c r="B43" s="22">
        <v>0</v>
      </c>
      <c r="C43" s="22"/>
      <c r="D43" s="22"/>
      <c r="E43" s="22">
        <v>0</v>
      </c>
      <c r="F43" s="22" t="e">
        <f t="shared" si="3"/>
        <v>#DIV/0!</v>
      </c>
      <c r="G43" s="22" t="e">
        <f t="shared" si="4"/>
        <v>#DIV/0!</v>
      </c>
    </row>
    <row r="44" spans="1:7" x14ac:dyDescent="0.2">
      <c r="A44" s="12" t="s">
        <v>31</v>
      </c>
      <c r="B44" s="22">
        <v>23929.64</v>
      </c>
      <c r="C44" s="22"/>
      <c r="D44" s="22"/>
      <c r="E44" s="22">
        <v>27058.39</v>
      </c>
      <c r="F44" s="22">
        <f t="shared" si="3"/>
        <v>113.07478925717227</v>
      </c>
      <c r="G44" s="22" t="e">
        <f t="shared" si="4"/>
        <v>#DIV/0!</v>
      </c>
    </row>
    <row r="45" spans="1:7" x14ac:dyDescent="0.2">
      <c r="A45" s="12" t="s">
        <v>32</v>
      </c>
      <c r="B45" s="22">
        <v>14344.52</v>
      </c>
      <c r="C45" s="22"/>
      <c r="D45" s="22"/>
      <c r="E45" s="22">
        <v>20886.66</v>
      </c>
      <c r="F45" s="22">
        <f t="shared" si="3"/>
        <v>145.60724234760033</v>
      </c>
      <c r="G45" s="22" t="e">
        <f t="shared" si="4"/>
        <v>#DIV/0!</v>
      </c>
    </row>
    <row r="46" spans="1:7" x14ac:dyDescent="0.2">
      <c r="A46" s="12" t="s">
        <v>33</v>
      </c>
      <c r="B46" s="22">
        <v>14344.52</v>
      </c>
      <c r="C46" s="22"/>
      <c r="D46" s="22"/>
      <c r="E46" s="22">
        <v>20886.66</v>
      </c>
      <c r="F46" s="22">
        <f t="shared" si="3"/>
        <v>145.60724234760033</v>
      </c>
      <c r="G46" s="22" t="e">
        <f t="shared" si="4"/>
        <v>#DIV/0!</v>
      </c>
    </row>
    <row r="47" spans="1:7" x14ac:dyDescent="0.2">
      <c r="A47" s="12" t="s">
        <v>34</v>
      </c>
      <c r="B47" s="22">
        <v>57014.21</v>
      </c>
      <c r="C47" s="22"/>
      <c r="D47" s="22"/>
      <c r="E47" s="22">
        <v>66043.47</v>
      </c>
      <c r="F47" s="22">
        <f t="shared" si="3"/>
        <v>115.83685891639996</v>
      </c>
      <c r="G47" s="22" t="e">
        <f t="shared" si="4"/>
        <v>#DIV/0!</v>
      </c>
    </row>
    <row r="48" spans="1:7" ht="22.5" x14ac:dyDescent="0.2">
      <c r="A48" s="12" t="s">
        <v>35</v>
      </c>
      <c r="B48" s="22">
        <v>57002.78</v>
      </c>
      <c r="C48" s="22"/>
      <c r="D48" s="22"/>
      <c r="E48" s="22">
        <v>66013.600000000006</v>
      </c>
      <c r="F48" s="22">
        <f t="shared" si="3"/>
        <v>115.80768516903915</v>
      </c>
      <c r="G48" s="22" t="e">
        <f t="shared" si="4"/>
        <v>#DIV/0!</v>
      </c>
    </row>
    <row r="49" spans="1:7" ht="22.5" x14ac:dyDescent="0.2">
      <c r="A49" s="12" t="s">
        <v>36</v>
      </c>
      <c r="B49" s="22">
        <v>11.43</v>
      </c>
      <c r="C49" s="22"/>
      <c r="D49" s="22"/>
      <c r="E49" s="22">
        <v>29.87</v>
      </c>
      <c r="F49" s="22">
        <f t="shared" si="3"/>
        <v>261.32983377077863</v>
      </c>
      <c r="G49" s="22" t="e">
        <f t="shared" si="4"/>
        <v>#DIV/0!</v>
      </c>
    </row>
    <row r="50" spans="1:7" s="20" customFormat="1" x14ac:dyDescent="0.2">
      <c r="A50" s="12" t="s">
        <v>37</v>
      </c>
      <c r="B50" s="22">
        <v>140285.01</v>
      </c>
      <c r="C50" s="22">
        <v>139930.51999999999</v>
      </c>
      <c r="D50" s="22">
        <v>137282.01</v>
      </c>
      <c r="E50" s="22">
        <v>128798.67</v>
      </c>
      <c r="F50" s="22">
        <f t="shared" si="3"/>
        <v>91.812140156671035</v>
      </c>
      <c r="G50" s="22">
        <f t="shared" si="4"/>
        <v>93.820501316960602</v>
      </c>
    </row>
    <row r="51" spans="1:7" x14ac:dyDescent="0.2">
      <c r="A51" s="12" t="s">
        <v>38</v>
      </c>
      <c r="B51" s="22">
        <v>36700.33</v>
      </c>
      <c r="C51" s="22"/>
      <c r="D51" s="22"/>
      <c r="E51" s="22">
        <v>36594.5</v>
      </c>
      <c r="F51" s="22">
        <f t="shared" si="3"/>
        <v>99.711637470289773</v>
      </c>
      <c r="G51" s="22" t="e">
        <f t="shared" si="4"/>
        <v>#DIV/0!</v>
      </c>
    </row>
    <row r="52" spans="1:7" x14ac:dyDescent="0.2">
      <c r="A52" s="12" t="s">
        <v>39</v>
      </c>
      <c r="B52" s="22">
        <v>833.77</v>
      </c>
      <c r="C52" s="29"/>
      <c r="D52" s="29"/>
      <c r="E52" s="22">
        <v>733.03</v>
      </c>
      <c r="F52" s="22">
        <f t="shared" si="3"/>
        <v>87.917531213644054</v>
      </c>
      <c r="G52" s="22" t="e">
        <f t="shared" si="4"/>
        <v>#DIV/0!</v>
      </c>
    </row>
    <row r="53" spans="1:7" ht="22.5" x14ac:dyDescent="0.2">
      <c r="A53" s="12" t="s">
        <v>40</v>
      </c>
      <c r="B53" s="22">
        <v>35507.279999999999</v>
      </c>
      <c r="C53" s="29"/>
      <c r="D53" s="29"/>
      <c r="E53" s="22">
        <v>35531.07</v>
      </c>
      <c r="F53" s="22">
        <f t="shared" si="3"/>
        <v>100.06700034471805</v>
      </c>
      <c r="G53" s="22" t="e">
        <f t="shared" si="4"/>
        <v>#DIV/0!</v>
      </c>
    </row>
    <row r="54" spans="1:7" ht="22.5" x14ac:dyDescent="0.2">
      <c r="A54" s="12" t="s">
        <v>41</v>
      </c>
      <c r="B54" s="22">
        <v>0</v>
      </c>
      <c r="C54" s="29"/>
      <c r="D54" s="29"/>
      <c r="E54" s="22">
        <v>0</v>
      </c>
      <c r="F54" s="22" t="e">
        <f t="shared" si="3"/>
        <v>#DIV/0!</v>
      </c>
      <c r="G54" s="22" t="e">
        <f t="shared" si="4"/>
        <v>#DIV/0!</v>
      </c>
    </row>
    <row r="55" spans="1:7" ht="22.5" x14ac:dyDescent="0.2">
      <c r="A55" s="12" t="s">
        <v>111</v>
      </c>
      <c r="B55" s="22">
        <v>359.28</v>
      </c>
      <c r="C55" s="29"/>
      <c r="D55" s="29"/>
      <c r="E55" s="22">
        <v>330.4</v>
      </c>
      <c r="F55" s="22">
        <f t="shared" si="3"/>
        <v>91.96170118013805</v>
      </c>
      <c r="G55" s="22" t="e">
        <f t="shared" si="4"/>
        <v>#DIV/0!</v>
      </c>
    </row>
    <row r="56" spans="1:7" x14ac:dyDescent="0.2">
      <c r="A56" s="12" t="s">
        <v>42</v>
      </c>
      <c r="B56" s="22">
        <v>13789.36</v>
      </c>
      <c r="C56" s="22"/>
      <c r="D56" s="22"/>
      <c r="E56" s="22">
        <v>20536.82</v>
      </c>
      <c r="F56" s="22">
        <f t="shared" si="3"/>
        <v>148.93236524392719</v>
      </c>
      <c r="G56" s="22" t="e">
        <f t="shared" si="4"/>
        <v>#DIV/0!</v>
      </c>
    </row>
    <row r="57" spans="1:7" ht="22.5" x14ac:dyDescent="0.2">
      <c r="A57" s="12" t="s">
        <v>43</v>
      </c>
      <c r="B57" s="22">
        <v>2503.5300000000002</v>
      </c>
      <c r="C57" s="29"/>
      <c r="D57" s="29"/>
      <c r="E57" s="22">
        <v>1931.57</v>
      </c>
      <c r="F57" s="22">
        <f t="shared" si="3"/>
        <v>77.153858751442954</v>
      </c>
      <c r="G57" s="22" t="e">
        <f t="shared" si="4"/>
        <v>#DIV/0!</v>
      </c>
    </row>
    <row r="58" spans="1:7" x14ac:dyDescent="0.2">
      <c r="A58" s="12" t="s">
        <v>44</v>
      </c>
      <c r="B58" s="22">
        <v>94.67</v>
      </c>
      <c r="C58" s="29"/>
      <c r="D58" s="29"/>
      <c r="E58" s="22">
        <v>10077.219999999999</v>
      </c>
      <c r="F58" s="22">
        <f t="shared" si="3"/>
        <v>10644.575895214955</v>
      </c>
      <c r="G58" s="22" t="e">
        <f t="shared" si="4"/>
        <v>#DIV/0!</v>
      </c>
    </row>
    <row r="59" spans="1:7" x14ac:dyDescent="0.2">
      <c r="A59" s="12" t="s">
        <v>45</v>
      </c>
      <c r="B59" s="22">
        <v>8995.5400000000009</v>
      </c>
      <c r="C59" s="29"/>
      <c r="D59" s="29"/>
      <c r="E59" s="22">
        <v>8065.53</v>
      </c>
      <c r="F59" s="22">
        <f t="shared" si="3"/>
        <v>89.661432220856099</v>
      </c>
      <c r="G59" s="22" t="e">
        <f t="shared" si="4"/>
        <v>#DIV/0!</v>
      </c>
    </row>
    <row r="60" spans="1:7" ht="22.5" x14ac:dyDescent="0.2">
      <c r="A60" s="12" t="s">
        <v>46</v>
      </c>
      <c r="B60" s="22">
        <v>1491.57</v>
      </c>
      <c r="C60" s="29"/>
      <c r="D60" s="29"/>
      <c r="E60" s="22">
        <v>462.5</v>
      </c>
      <c r="F60" s="22">
        <f t="shared" si="3"/>
        <v>31.007596022982497</v>
      </c>
      <c r="G60" s="22" t="e">
        <f t="shared" si="4"/>
        <v>#DIV/0!</v>
      </c>
    </row>
    <row r="61" spans="1:7" x14ac:dyDescent="0.2">
      <c r="A61" s="12" t="s">
        <v>47</v>
      </c>
      <c r="B61" s="22">
        <v>421.52</v>
      </c>
      <c r="C61" s="29"/>
      <c r="D61" s="29"/>
      <c r="E61" s="22">
        <v>0</v>
      </c>
      <c r="F61" s="22">
        <f t="shared" si="3"/>
        <v>0</v>
      </c>
      <c r="G61" s="22" t="e">
        <f t="shared" si="4"/>
        <v>#DIV/0!</v>
      </c>
    </row>
    <row r="62" spans="1:7" ht="22.5" x14ac:dyDescent="0.2">
      <c r="A62" s="12" t="s">
        <v>48</v>
      </c>
      <c r="B62" s="22">
        <v>282.52999999999997</v>
      </c>
      <c r="C62" s="29"/>
      <c r="D62" s="29"/>
      <c r="E62" s="22">
        <v>0</v>
      </c>
      <c r="F62" s="22">
        <f t="shared" si="3"/>
        <v>0</v>
      </c>
      <c r="G62" s="22" t="e">
        <f t="shared" si="4"/>
        <v>#DIV/0!</v>
      </c>
    </row>
    <row r="63" spans="1:7" x14ac:dyDescent="0.2">
      <c r="A63" s="12" t="s">
        <v>49</v>
      </c>
      <c r="B63" s="22">
        <v>87409.55</v>
      </c>
      <c r="C63" s="22"/>
      <c r="D63" s="22"/>
      <c r="E63" s="22">
        <v>65801.89</v>
      </c>
      <c r="F63" s="22">
        <f t="shared" si="3"/>
        <v>75.279977988675157</v>
      </c>
      <c r="G63" s="22" t="e">
        <f t="shared" si="4"/>
        <v>#DIV/0!</v>
      </c>
    </row>
    <row r="64" spans="1:7" ht="22.5" x14ac:dyDescent="0.2">
      <c r="A64" s="12" t="s">
        <v>50</v>
      </c>
      <c r="B64" s="22">
        <v>58347.93</v>
      </c>
      <c r="C64" s="29"/>
      <c r="D64" s="29"/>
      <c r="E64" s="22">
        <v>54061.38</v>
      </c>
      <c r="F64" s="22">
        <f t="shared" si="3"/>
        <v>92.653466883915158</v>
      </c>
      <c r="G64" s="22" t="e">
        <f t="shared" si="4"/>
        <v>#DIV/0!</v>
      </c>
    </row>
    <row r="65" spans="1:7" ht="22.5" x14ac:dyDescent="0.2">
      <c r="A65" s="12" t="s">
        <v>51</v>
      </c>
      <c r="B65" s="22">
        <v>0</v>
      </c>
      <c r="C65" s="29"/>
      <c r="D65" s="29"/>
      <c r="E65" s="22">
        <v>633.39</v>
      </c>
      <c r="F65" s="22" t="e">
        <f t="shared" si="3"/>
        <v>#DIV/0!</v>
      </c>
      <c r="G65" s="22" t="e">
        <f t="shared" si="4"/>
        <v>#DIV/0!</v>
      </c>
    </row>
    <row r="66" spans="1:7" x14ac:dyDescent="0.2">
      <c r="A66" s="12" t="s">
        <v>52</v>
      </c>
      <c r="B66" s="22">
        <v>0</v>
      </c>
      <c r="C66" s="29"/>
      <c r="D66" s="29"/>
      <c r="E66" s="22">
        <v>0</v>
      </c>
      <c r="F66" s="22" t="e">
        <f t="shared" si="3"/>
        <v>#DIV/0!</v>
      </c>
      <c r="G66" s="22" t="e">
        <f t="shared" si="4"/>
        <v>#DIV/0!</v>
      </c>
    </row>
    <row r="67" spans="1:7" x14ac:dyDescent="0.2">
      <c r="A67" s="12" t="s">
        <v>53</v>
      </c>
      <c r="B67" s="22">
        <v>2603.63</v>
      </c>
      <c r="C67" s="29"/>
      <c r="D67" s="29"/>
      <c r="E67" s="22">
        <v>1723.95</v>
      </c>
      <c r="F67" s="22">
        <f t="shared" si="3"/>
        <v>66.213325242065878</v>
      </c>
      <c r="G67" s="22" t="e">
        <f t="shared" si="4"/>
        <v>#DIV/0!</v>
      </c>
    </row>
    <row r="68" spans="1:7" x14ac:dyDescent="0.2">
      <c r="A68" s="12" t="s">
        <v>98</v>
      </c>
      <c r="B68" s="22">
        <v>0</v>
      </c>
      <c r="C68" s="29"/>
      <c r="D68" s="29"/>
      <c r="E68" s="22">
        <v>0</v>
      </c>
      <c r="F68" s="22" t="e">
        <f t="shared" si="3"/>
        <v>#DIV/0!</v>
      </c>
      <c r="G68" s="22" t="e">
        <f t="shared" si="4"/>
        <v>#DIV/0!</v>
      </c>
    </row>
    <row r="69" spans="1:7" ht="22.5" x14ac:dyDescent="0.2">
      <c r="A69" s="12" t="s">
        <v>54</v>
      </c>
      <c r="B69" s="22">
        <v>1434.73</v>
      </c>
      <c r="C69" s="29"/>
      <c r="D69" s="29"/>
      <c r="E69" s="22">
        <v>1433.43</v>
      </c>
      <c r="F69" s="22">
        <f t="shared" si="3"/>
        <v>99.909390617049894</v>
      </c>
      <c r="G69" s="22" t="e">
        <f t="shared" si="4"/>
        <v>#DIV/0!</v>
      </c>
    </row>
    <row r="70" spans="1:7" x14ac:dyDescent="0.2">
      <c r="A70" s="12" t="s">
        <v>55</v>
      </c>
      <c r="B70" s="22">
        <v>16656.71</v>
      </c>
      <c r="C70" s="29"/>
      <c r="D70" s="29"/>
      <c r="E70" s="22">
        <v>1879</v>
      </c>
      <c r="F70" s="22">
        <f t="shared" si="3"/>
        <v>11.280739113546433</v>
      </c>
      <c r="G70" s="22" t="e">
        <f t="shared" si="4"/>
        <v>#DIV/0!</v>
      </c>
    </row>
    <row r="71" spans="1:7" x14ac:dyDescent="0.2">
      <c r="A71" s="12" t="s">
        <v>56</v>
      </c>
      <c r="B71" s="22">
        <v>1622.54</v>
      </c>
      <c r="C71" s="29"/>
      <c r="D71" s="29"/>
      <c r="E71" s="22">
        <v>5513.48</v>
      </c>
      <c r="F71" s="22">
        <f t="shared" si="3"/>
        <v>339.80549015740752</v>
      </c>
      <c r="G71" s="22" t="e">
        <f t="shared" si="4"/>
        <v>#DIV/0!</v>
      </c>
    </row>
    <row r="72" spans="1:7" x14ac:dyDescent="0.2">
      <c r="A72" s="12" t="s">
        <v>57</v>
      </c>
      <c r="B72" s="22">
        <v>6744.01</v>
      </c>
      <c r="C72" s="29"/>
      <c r="D72" s="29"/>
      <c r="E72" s="22">
        <v>557.26</v>
      </c>
      <c r="F72" s="22">
        <f t="shared" si="3"/>
        <v>8.2630363833980081</v>
      </c>
      <c r="G72" s="22" t="e">
        <f t="shared" si="4"/>
        <v>#DIV/0!</v>
      </c>
    </row>
    <row r="73" spans="1:7" ht="22.5" x14ac:dyDescent="0.2">
      <c r="A73" s="12" t="s">
        <v>58</v>
      </c>
      <c r="B73" s="22">
        <v>0</v>
      </c>
      <c r="C73" s="22"/>
      <c r="D73" s="22"/>
      <c r="E73" s="22">
        <v>0</v>
      </c>
      <c r="F73" s="22" t="e">
        <f t="shared" si="3"/>
        <v>#DIV/0!</v>
      </c>
      <c r="G73" s="22" t="e">
        <f t="shared" si="4"/>
        <v>#DIV/0!</v>
      </c>
    </row>
    <row r="74" spans="1:7" ht="22.5" x14ac:dyDescent="0.2">
      <c r="A74" s="12" t="s">
        <v>59</v>
      </c>
      <c r="B74" s="22">
        <v>0</v>
      </c>
      <c r="C74" s="29"/>
      <c r="D74" s="29"/>
      <c r="E74" s="22">
        <v>0</v>
      </c>
      <c r="F74" s="22" t="e">
        <f t="shared" si="3"/>
        <v>#DIV/0!</v>
      </c>
      <c r="G74" s="22" t="e">
        <f t="shared" si="4"/>
        <v>#DIV/0!</v>
      </c>
    </row>
    <row r="75" spans="1:7" ht="22.5" x14ac:dyDescent="0.2">
      <c r="A75" s="12" t="s">
        <v>60</v>
      </c>
      <c r="B75" s="22">
        <v>2385.77</v>
      </c>
      <c r="C75" s="22"/>
      <c r="D75" s="22"/>
      <c r="E75" s="22">
        <v>5865.46</v>
      </c>
      <c r="F75" s="22">
        <f t="shared" si="3"/>
        <v>245.85186333971842</v>
      </c>
      <c r="G75" s="22" t="e">
        <f t="shared" si="4"/>
        <v>#DIV/0!</v>
      </c>
    </row>
    <row r="76" spans="1:7" ht="22.5" x14ac:dyDescent="0.2">
      <c r="A76" s="12" t="s">
        <v>112</v>
      </c>
      <c r="B76" s="22">
        <v>45.13</v>
      </c>
      <c r="C76" s="22"/>
      <c r="D76" s="22"/>
      <c r="E76" s="22">
        <v>50</v>
      </c>
      <c r="F76" s="22">
        <f t="shared" si="3"/>
        <v>110.79104808331486</v>
      </c>
      <c r="G76" s="22" t="e">
        <f t="shared" si="4"/>
        <v>#DIV/0!</v>
      </c>
    </row>
    <row r="77" spans="1:7" x14ac:dyDescent="0.2">
      <c r="A77" s="12" t="s">
        <v>61</v>
      </c>
      <c r="B77" s="22">
        <v>0</v>
      </c>
      <c r="C77" s="29"/>
      <c r="D77" s="29"/>
      <c r="E77" s="22">
        <v>0</v>
      </c>
      <c r="F77" s="22" t="e">
        <f t="shared" si="3"/>
        <v>#DIV/0!</v>
      </c>
      <c r="G77" s="22" t="e">
        <f t="shared" si="4"/>
        <v>#DIV/0!</v>
      </c>
    </row>
    <row r="78" spans="1:7" x14ac:dyDescent="0.2">
      <c r="A78" s="12" t="s">
        <v>104</v>
      </c>
      <c r="B78" s="22">
        <v>1043.3399999999999</v>
      </c>
      <c r="C78" s="29"/>
      <c r="D78" s="29"/>
      <c r="E78" s="22">
        <v>7.42</v>
      </c>
      <c r="F78" s="22">
        <f t="shared" si="3"/>
        <v>0.71117756436061119</v>
      </c>
      <c r="G78" s="22" t="e">
        <f t="shared" si="4"/>
        <v>#DIV/0!</v>
      </c>
    </row>
    <row r="79" spans="1:7" x14ac:dyDescent="0.2">
      <c r="A79" s="12" t="s">
        <v>113</v>
      </c>
      <c r="B79" s="22">
        <v>31.85</v>
      </c>
      <c r="C79" s="29"/>
      <c r="D79" s="29"/>
      <c r="E79" s="22">
        <v>13.27</v>
      </c>
      <c r="F79" s="22">
        <f t="shared" si="3"/>
        <v>41.664050235478804</v>
      </c>
      <c r="G79" s="22" t="e">
        <f t="shared" si="4"/>
        <v>#DIV/0!</v>
      </c>
    </row>
    <row r="80" spans="1:7" x14ac:dyDescent="0.2">
      <c r="A80" s="12" t="s">
        <v>62</v>
      </c>
      <c r="B80" s="22">
        <v>6.3</v>
      </c>
      <c r="C80" s="29"/>
      <c r="D80" s="29"/>
      <c r="E80" s="22">
        <v>426.4</v>
      </c>
      <c r="F80" s="22">
        <f t="shared" si="3"/>
        <v>6768.2539682539682</v>
      </c>
      <c r="G80" s="22" t="e">
        <f t="shared" si="4"/>
        <v>#DIV/0!</v>
      </c>
    </row>
    <row r="81" spans="1:7" x14ac:dyDescent="0.2">
      <c r="A81" s="12" t="s">
        <v>63</v>
      </c>
      <c r="B81" s="22">
        <v>279.95999999999998</v>
      </c>
      <c r="C81" s="29"/>
      <c r="D81" s="29"/>
      <c r="E81" s="22">
        <v>1430.32</v>
      </c>
      <c r="F81" s="22">
        <f t="shared" si="3"/>
        <v>510.90155736533791</v>
      </c>
      <c r="G81" s="22" t="e">
        <f t="shared" si="4"/>
        <v>#DIV/0!</v>
      </c>
    </row>
    <row r="82" spans="1:7" ht="22.5" x14ac:dyDescent="0.2">
      <c r="A82" s="12" t="s">
        <v>64</v>
      </c>
      <c r="B82" s="22">
        <v>979.18</v>
      </c>
      <c r="C82" s="29"/>
      <c r="D82" s="29"/>
      <c r="E82" s="22">
        <v>3938.05</v>
      </c>
      <c r="F82" s="22">
        <f t="shared" si="3"/>
        <v>402.17835331603993</v>
      </c>
      <c r="G82" s="22" t="e">
        <f t="shared" si="4"/>
        <v>#DIV/0!</v>
      </c>
    </row>
    <row r="83" spans="1:7" s="20" customFormat="1" x14ac:dyDescent="0.2">
      <c r="A83" s="12" t="s">
        <v>65</v>
      </c>
      <c r="B83" s="22">
        <v>546.24</v>
      </c>
      <c r="C83" s="22">
        <v>1288.5999999999999</v>
      </c>
      <c r="D83" s="22">
        <v>1303.5999999999999</v>
      </c>
      <c r="E83" s="22">
        <v>1150.55</v>
      </c>
      <c r="F83" s="22">
        <f t="shared" si="3"/>
        <v>210.63085823081428</v>
      </c>
      <c r="G83" s="22">
        <f t="shared" si="4"/>
        <v>88.259435409634861</v>
      </c>
    </row>
    <row r="84" spans="1:7" x14ac:dyDescent="0.2">
      <c r="A84" s="12" t="s">
        <v>66</v>
      </c>
      <c r="B84" s="22">
        <v>546.24</v>
      </c>
      <c r="C84" s="22"/>
      <c r="D84" s="22"/>
      <c r="E84" s="22">
        <v>1150.55</v>
      </c>
      <c r="F84" s="22">
        <f t="shared" si="3"/>
        <v>210.63085823081428</v>
      </c>
      <c r="G84" s="22" t="e">
        <f t="shared" si="4"/>
        <v>#DIV/0!</v>
      </c>
    </row>
    <row r="85" spans="1:7" ht="22.5" x14ac:dyDescent="0.2">
      <c r="A85" s="12" t="s">
        <v>67</v>
      </c>
      <c r="B85" s="22">
        <v>252.23</v>
      </c>
      <c r="C85" s="29"/>
      <c r="D85" s="29"/>
      <c r="E85" s="22">
        <v>269.25</v>
      </c>
      <c r="F85" s="22">
        <f t="shared" si="3"/>
        <v>106.74780953891289</v>
      </c>
      <c r="G85" s="22" t="e">
        <f t="shared" si="4"/>
        <v>#DIV/0!</v>
      </c>
    </row>
    <row r="86" spans="1:7" x14ac:dyDescent="0.2">
      <c r="A86" s="12" t="s">
        <v>114</v>
      </c>
      <c r="B86" s="22">
        <v>294.01</v>
      </c>
      <c r="C86" s="29"/>
      <c r="D86" s="29"/>
      <c r="E86" s="22">
        <v>881.3</v>
      </c>
      <c r="F86" s="22">
        <f t="shared" si="3"/>
        <v>299.75170912553995</v>
      </c>
      <c r="G86" s="22" t="e">
        <f t="shared" si="4"/>
        <v>#DIV/0!</v>
      </c>
    </row>
    <row r="87" spans="1:7" s="20" customFormat="1" ht="22.5" x14ac:dyDescent="0.2">
      <c r="A87" s="12" t="s">
        <v>68</v>
      </c>
      <c r="B87" s="22">
        <v>1922.78</v>
      </c>
      <c r="C87" s="22">
        <v>1800</v>
      </c>
      <c r="D87" s="22">
        <v>2480.5500000000002</v>
      </c>
      <c r="E87" s="22">
        <v>2480.5500000000002</v>
      </c>
      <c r="F87" s="22">
        <f>E87/B87*100</f>
        <v>129.00851891532054</v>
      </c>
      <c r="G87" s="22">
        <f t="shared" si="4"/>
        <v>100</v>
      </c>
    </row>
    <row r="88" spans="1:7" ht="22.5" x14ac:dyDescent="0.2">
      <c r="A88" s="12" t="s">
        <v>69</v>
      </c>
      <c r="B88" s="22">
        <v>1922.78</v>
      </c>
      <c r="C88" s="22"/>
      <c r="D88" s="22"/>
      <c r="E88" s="22">
        <v>2480.5500000000002</v>
      </c>
      <c r="F88" s="22">
        <f t="shared" si="3"/>
        <v>129.00851891532054</v>
      </c>
      <c r="G88" s="22" t="e">
        <f t="shared" si="4"/>
        <v>#DIV/0!</v>
      </c>
    </row>
    <row r="89" spans="1:7" ht="22.5" x14ac:dyDescent="0.2">
      <c r="A89" s="12" t="s">
        <v>115</v>
      </c>
      <c r="B89" s="22">
        <v>0</v>
      </c>
      <c r="C89" s="22"/>
      <c r="D89" s="22"/>
      <c r="E89" s="22">
        <v>0</v>
      </c>
      <c r="F89" s="22" t="e">
        <f t="shared" si="3"/>
        <v>#DIV/0!</v>
      </c>
      <c r="G89" s="22" t="e">
        <f t="shared" si="4"/>
        <v>#DIV/0!</v>
      </c>
    </row>
    <row r="90" spans="1:7" ht="22.5" x14ac:dyDescent="0.2">
      <c r="A90" s="12" t="s">
        <v>70</v>
      </c>
      <c r="B90" s="22">
        <v>1922.78</v>
      </c>
      <c r="C90" s="22"/>
      <c r="D90" s="22"/>
      <c r="E90" s="22">
        <v>2480.5500000000002</v>
      </c>
      <c r="F90" s="22">
        <f t="shared" si="3"/>
        <v>129.00851891532054</v>
      </c>
      <c r="G90" s="22" t="e">
        <f t="shared" si="4"/>
        <v>#DIV/0!</v>
      </c>
    </row>
    <row r="91" spans="1:7" s="20" customFormat="1" x14ac:dyDescent="0.2">
      <c r="A91" s="12" t="s">
        <v>99</v>
      </c>
      <c r="B91" s="22">
        <v>0</v>
      </c>
      <c r="C91" s="22">
        <v>89.2</v>
      </c>
      <c r="D91" s="22">
        <v>89.2</v>
      </c>
      <c r="E91" s="22">
        <v>89.2</v>
      </c>
      <c r="F91" s="22" t="e">
        <f t="shared" si="3"/>
        <v>#DIV/0!</v>
      </c>
      <c r="G91" s="22">
        <f t="shared" si="4"/>
        <v>100</v>
      </c>
    </row>
    <row r="92" spans="1:7" x14ac:dyDescent="0.2">
      <c r="A92" s="12" t="s">
        <v>100</v>
      </c>
      <c r="B92" s="22">
        <v>0</v>
      </c>
      <c r="C92" s="22"/>
      <c r="D92" s="22"/>
      <c r="E92" s="22">
        <v>89.2</v>
      </c>
      <c r="F92" s="22" t="e">
        <f t="shared" si="3"/>
        <v>#DIV/0!</v>
      </c>
      <c r="G92" s="22" t="e">
        <f t="shared" si="4"/>
        <v>#DIV/0!</v>
      </c>
    </row>
    <row r="93" spans="1:7" x14ac:dyDescent="0.2">
      <c r="A93" s="12" t="s">
        <v>192</v>
      </c>
      <c r="B93" s="22">
        <v>0</v>
      </c>
      <c r="C93" s="22"/>
      <c r="D93" s="22"/>
      <c r="E93" s="22">
        <v>0</v>
      </c>
      <c r="F93" s="22" t="e">
        <f t="shared" si="3"/>
        <v>#DIV/0!</v>
      </c>
      <c r="G93" s="22" t="e">
        <f t="shared" si="4"/>
        <v>#DIV/0!</v>
      </c>
    </row>
    <row r="94" spans="1:7" x14ac:dyDescent="0.2">
      <c r="A94" s="12" t="s">
        <v>191</v>
      </c>
      <c r="B94" s="22">
        <v>0</v>
      </c>
      <c r="C94" s="22"/>
      <c r="D94" s="22"/>
      <c r="E94" s="22">
        <v>89.2</v>
      </c>
      <c r="F94" s="22" t="e">
        <f t="shared" si="3"/>
        <v>#DIV/0!</v>
      </c>
      <c r="G94" s="22" t="e">
        <f t="shared" si="4"/>
        <v>#DIV/0!</v>
      </c>
    </row>
    <row r="95" spans="1:7" s="19" customFormat="1" ht="22.5" x14ac:dyDescent="0.2">
      <c r="A95" s="18" t="s">
        <v>71</v>
      </c>
      <c r="B95" s="23">
        <f>SUM(B96,B103)</f>
        <v>3097.37</v>
      </c>
      <c r="C95" s="23">
        <f>SUM(C96,C103)</f>
        <v>8179.98</v>
      </c>
      <c r="D95" s="23">
        <f>SUM(D96,D103)</f>
        <v>8563.23</v>
      </c>
      <c r="E95" s="23">
        <f>SUM(E96,E103)</f>
        <v>7811.24</v>
      </c>
      <c r="F95" s="23">
        <f>E95/B95*100</f>
        <v>252.18943813622525</v>
      </c>
      <c r="G95" s="23">
        <f>E95/D95*100</f>
        <v>91.218383717358989</v>
      </c>
    </row>
    <row r="96" spans="1:7" s="21" customFormat="1" ht="22.5" x14ac:dyDescent="0.2">
      <c r="A96" s="12" t="s">
        <v>72</v>
      </c>
      <c r="B96" s="22">
        <v>3097.37</v>
      </c>
      <c r="C96" s="22">
        <v>8179.98</v>
      </c>
      <c r="D96" s="22">
        <v>8563.23</v>
      </c>
      <c r="E96" s="22">
        <v>7811.24</v>
      </c>
      <c r="F96" s="22">
        <f>E96/B96*100</f>
        <v>252.18943813622525</v>
      </c>
      <c r="G96" s="22">
        <f t="shared" ref="G96:G105" si="5">E96/D96*100</f>
        <v>91.218383717358989</v>
      </c>
    </row>
    <row r="97" spans="1:7" x14ac:dyDescent="0.2">
      <c r="A97" s="12" t="s">
        <v>73</v>
      </c>
      <c r="B97" s="22">
        <v>968.74</v>
      </c>
      <c r="C97" s="22"/>
      <c r="D97" s="22"/>
      <c r="E97" s="22">
        <v>5587.5</v>
      </c>
      <c r="F97" s="22">
        <f t="shared" ref="F97:F105" si="6">E97/B97*100</f>
        <v>576.78014740797323</v>
      </c>
      <c r="G97" s="22" t="e">
        <f t="shared" si="5"/>
        <v>#DIV/0!</v>
      </c>
    </row>
    <row r="98" spans="1:7" x14ac:dyDescent="0.2">
      <c r="A98" s="12" t="s">
        <v>74</v>
      </c>
      <c r="B98" s="22">
        <v>968.74</v>
      </c>
      <c r="C98" s="29"/>
      <c r="D98" s="29"/>
      <c r="E98" s="22">
        <v>5587.5</v>
      </c>
      <c r="F98" s="22">
        <f t="shared" si="6"/>
        <v>576.78014740797323</v>
      </c>
      <c r="G98" s="22" t="e">
        <f t="shared" si="5"/>
        <v>#DIV/0!</v>
      </c>
    </row>
    <row r="99" spans="1:7" x14ac:dyDescent="0.2">
      <c r="A99" s="12" t="s">
        <v>75</v>
      </c>
      <c r="B99" s="22">
        <v>0</v>
      </c>
      <c r="C99" s="29"/>
      <c r="D99" s="29"/>
      <c r="E99" s="22">
        <v>0</v>
      </c>
      <c r="F99" s="22" t="e">
        <f t="shared" si="6"/>
        <v>#DIV/0!</v>
      </c>
      <c r="G99" s="22" t="e">
        <f t="shared" si="5"/>
        <v>#DIV/0!</v>
      </c>
    </row>
    <row r="100" spans="1:7" ht="22.5" x14ac:dyDescent="0.2">
      <c r="A100" s="12" t="s">
        <v>76</v>
      </c>
      <c r="B100" s="22">
        <v>0</v>
      </c>
      <c r="C100" s="29"/>
      <c r="D100" s="29"/>
      <c r="E100" s="22">
        <v>0</v>
      </c>
      <c r="F100" s="22" t="e">
        <f t="shared" si="6"/>
        <v>#DIV/0!</v>
      </c>
      <c r="G100" s="22" t="e">
        <f t="shared" si="5"/>
        <v>#DIV/0!</v>
      </c>
    </row>
    <row r="101" spans="1:7" ht="22.5" x14ac:dyDescent="0.2">
      <c r="A101" s="12" t="s">
        <v>77</v>
      </c>
      <c r="B101" s="22">
        <v>2128.63</v>
      </c>
      <c r="C101" s="22"/>
      <c r="D101" s="22"/>
      <c r="E101" s="22">
        <v>2223.7399999999998</v>
      </c>
      <c r="F101" s="22">
        <f t="shared" si="6"/>
        <v>104.46813208495604</v>
      </c>
      <c r="G101" s="22" t="e">
        <f t="shared" si="5"/>
        <v>#DIV/0!</v>
      </c>
    </row>
    <row r="102" spans="1:7" x14ac:dyDescent="0.2">
      <c r="A102" s="12" t="s">
        <v>78</v>
      </c>
      <c r="B102" s="22">
        <v>2128.63</v>
      </c>
      <c r="C102" s="29"/>
      <c r="D102" s="29"/>
      <c r="E102" s="22">
        <v>2223.7399999999998</v>
      </c>
      <c r="F102" s="22">
        <f t="shared" si="6"/>
        <v>104.46813208495604</v>
      </c>
      <c r="G102" s="22" t="e">
        <f t="shared" si="5"/>
        <v>#DIV/0!</v>
      </c>
    </row>
    <row r="103" spans="1:7" s="19" customFormat="1" ht="16.5" customHeight="1" x14ac:dyDescent="0.2">
      <c r="A103" s="43" t="s">
        <v>101</v>
      </c>
      <c r="B103" s="22">
        <v>0</v>
      </c>
      <c r="C103" s="29"/>
      <c r="D103" s="29"/>
      <c r="E103" s="22">
        <v>0</v>
      </c>
      <c r="F103" s="22" t="e">
        <f t="shared" si="6"/>
        <v>#DIV/0!</v>
      </c>
      <c r="G103" s="22" t="e">
        <f t="shared" si="5"/>
        <v>#DIV/0!</v>
      </c>
    </row>
    <row r="104" spans="1:7" ht="22.5" x14ac:dyDescent="0.2">
      <c r="A104" s="12" t="s">
        <v>102</v>
      </c>
      <c r="B104" s="22">
        <v>0</v>
      </c>
      <c r="C104" s="30"/>
      <c r="D104" s="30"/>
      <c r="E104" s="22">
        <v>0</v>
      </c>
      <c r="F104" s="22" t="e">
        <f t="shared" si="6"/>
        <v>#DIV/0!</v>
      </c>
      <c r="G104" s="22" t="e">
        <f t="shared" si="5"/>
        <v>#DIV/0!</v>
      </c>
    </row>
    <row r="105" spans="1:7" ht="22.5" x14ac:dyDescent="0.2">
      <c r="A105" s="12" t="s">
        <v>103</v>
      </c>
      <c r="B105" s="22">
        <v>0</v>
      </c>
      <c r="C105" s="30"/>
      <c r="D105" s="30"/>
      <c r="E105" s="22">
        <v>0</v>
      </c>
      <c r="F105" s="22" t="e">
        <f t="shared" si="6"/>
        <v>#DIV/0!</v>
      </c>
      <c r="G105" s="22" t="e">
        <f t="shared" si="5"/>
        <v>#DIV/0!</v>
      </c>
    </row>
    <row r="106" spans="1:7" x14ac:dyDescent="0.2">
      <c r="A106" s="32" t="s">
        <v>79</v>
      </c>
      <c r="B106" s="27">
        <f>SUM(B95,B39)</f>
        <v>562429.88</v>
      </c>
      <c r="C106" s="27">
        <f>SUM(C95,C39)</f>
        <v>612018.27999999991</v>
      </c>
      <c r="D106" s="27">
        <f>SUM(D95,D39)</f>
        <v>636448.54999999993</v>
      </c>
      <c r="E106" s="27">
        <f>SUM(E95,E39)</f>
        <v>627449.02</v>
      </c>
      <c r="F106" s="27">
        <f>E106/B106*100</f>
        <v>111.56039931591117</v>
      </c>
      <c r="G106" s="27">
        <f>E106/D106*100</f>
        <v>98.585976824049652</v>
      </c>
    </row>
    <row r="109" spans="1:7" x14ac:dyDescent="0.2">
      <c r="D109" s="15"/>
    </row>
    <row r="110" spans="1:7" x14ac:dyDescent="0.2">
      <c r="B110" s="15"/>
      <c r="C110" s="15"/>
      <c r="D110" s="15"/>
      <c r="E110" s="15"/>
    </row>
  </sheetData>
  <mergeCells count="1">
    <mergeCell ref="B1:G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E052D-2E45-4A8A-9B5D-8EE707CE20BD}">
  <dimension ref="A1:F43"/>
  <sheetViews>
    <sheetView tabSelected="1" workbookViewId="0">
      <selection activeCell="D6" sqref="D6"/>
    </sheetView>
  </sheetViews>
  <sheetFormatPr defaultRowHeight="15" x14ac:dyDescent="0.25"/>
  <cols>
    <col min="1" max="1" width="24.5703125" customWidth="1"/>
    <col min="2" max="2" width="17.7109375" customWidth="1"/>
    <col min="3" max="3" width="18.28515625" customWidth="1"/>
    <col min="4" max="4" width="17" customWidth="1"/>
    <col min="5" max="5" width="14" customWidth="1"/>
    <col min="6" max="6" width="14.7109375" customWidth="1"/>
    <col min="7" max="7" width="15.28515625" customWidth="1"/>
  </cols>
  <sheetData>
    <row r="1" spans="1:6" ht="15.75" thickBot="1" x14ac:dyDescent="0.3"/>
    <row r="2" spans="1:6" ht="30.75" thickBot="1" x14ac:dyDescent="0.3">
      <c r="A2" s="36" t="s">
        <v>125</v>
      </c>
      <c r="B2" s="46" t="s">
        <v>197</v>
      </c>
      <c r="C2" s="48" t="s">
        <v>202</v>
      </c>
      <c r="D2" s="46" t="s">
        <v>198</v>
      </c>
      <c r="E2" s="37" t="s">
        <v>128</v>
      </c>
      <c r="F2" s="37" t="s">
        <v>129</v>
      </c>
    </row>
    <row r="3" spans="1:6" x14ac:dyDescent="0.25">
      <c r="A3" s="34">
        <v>1</v>
      </c>
      <c r="B3" s="34">
        <v>2</v>
      </c>
      <c r="C3" s="34">
        <v>3</v>
      </c>
      <c r="D3" s="34">
        <v>4</v>
      </c>
      <c r="E3" s="34">
        <v>5</v>
      </c>
      <c r="F3" s="34">
        <v>6</v>
      </c>
    </row>
    <row r="4" spans="1:6" x14ac:dyDescent="0.25">
      <c r="A4" s="83" t="s">
        <v>119</v>
      </c>
      <c r="B4" s="83"/>
      <c r="C4" s="83"/>
      <c r="D4" s="83"/>
      <c r="E4" s="83"/>
      <c r="F4" s="83"/>
    </row>
    <row r="5" spans="1:6" x14ac:dyDescent="0.25">
      <c r="A5" s="33" t="s">
        <v>116</v>
      </c>
      <c r="B5" s="38">
        <v>10729.31</v>
      </c>
      <c r="C5" s="38">
        <v>779.96</v>
      </c>
      <c r="D5" s="38">
        <v>647.24</v>
      </c>
      <c r="E5" s="38">
        <f>D5/B5*100</f>
        <v>6.0324475665257138</v>
      </c>
      <c r="F5" s="38">
        <f>D5/C5*100</f>
        <v>82.983742756038765</v>
      </c>
    </row>
    <row r="6" spans="1:6" x14ac:dyDescent="0.25">
      <c r="A6" s="33" t="s">
        <v>117</v>
      </c>
      <c r="B6" s="38">
        <v>10397.5</v>
      </c>
      <c r="C6" s="38">
        <v>779.96</v>
      </c>
      <c r="D6" s="38">
        <v>779.96</v>
      </c>
      <c r="E6" s="38">
        <f>D6/B6*100</f>
        <v>7.5014186102428466</v>
      </c>
      <c r="F6" s="38">
        <f>D6/C6*100</f>
        <v>100</v>
      </c>
    </row>
    <row r="7" spans="1:6" x14ac:dyDescent="0.25">
      <c r="A7" s="33" t="s">
        <v>118</v>
      </c>
      <c r="B7" s="38">
        <f>B5-B6</f>
        <v>331.80999999999949</v>
      </c>
      <c r="C7" s="38">
        <f>C5-C6</f>
        <v>0</v>
      </c>
      <c r="D7" s="38">
        <f>D5-D6</f>
        <v>-132.72000000000003</v>
      </c>
      <c r="E7" s="38"/>
      <c r="F7" s="38"/>
    </row>
    <row r="8" spans="1:6" x14ac:dyDescent="0.25">
      <c r="A8" s="82" t="s">
        <v>120</v>
      </c>
      <c r="B8" s="82"/>
      <c r="C8" s="82"/>
      <c r="D8" s="82"/>
      <c r="E8" s="82"/>
      <c r="F8" s="82"/>
    </row>
    <row r="9" spans="1:6" x14ac:dyDescent="0.25">
      <c r="A9" s="33" t="s">
        <v>116</v>
      </c>
      <c r="B9" s="38">
        <v>4716.45</v>
      </c>
      <c r="C9" s="38">
        <v>5710.57</v>
      </c>
      <c r="D9" s="38">
        <v>5709.24</v>
      </c>
      <c r="E9" s="38">
        <f>D9/B9*100</f>
        <v>121.04951817574658</v>
      </c>
      <c r="F9" s="38">
        <f>D9/C9*100</f>
        <v>99.976709855583593</v>
      </c>
    </row>
    <row r="10" spans="1:6" x14ac:dyDescent="0.25">
      <c r="A10" s="33" t="s">
        <v>117</v>
      </c>
      <c r="B10" s="38">
        <v>2654.84</v>
      </c>
      <c r="C10" s="38">
        <v>5710.57</v>
      </c>
      <c r="D10" s="38">
        <v>2650.25</v>
      </c>
      <c r="E10" s="38">
        <f>D10/B10*100</f>
        <v>99.827108224977763</v>
      </c>
      <c r="F10" s="38">
        <f>D10/C10*100</f>
        <v>46.40955281171582</v>
      </c>
    </row>
    <row r="11" spans="1:6" x14ac:dyDescent="0.25">
      <c r="A11" s="33" t="s">
        <v>118</v>
      </c>
      <c r="B11" s="38">
        <f>B9-B10</f>
        <v>2061.6099999999997</v>
      </c>
      <c r="C11" s="38">
        <f>C9-C10</f>
        <v>0</v>
      </c>
      <c r="D11" s="38">
        <f>D9-D10</f>
        <v>3058.99</v>
      </c>
      <c r="E11" s="38"/>
      <c r="F11" s="33"/>
    </row>
    <row r="12" spans="1:6" ht="12.6" customHeight="1" x14ac:dyDescent="0.25">
      <c r="A12" s="83" t="s">
        <v>121</v>
      </c>
      <c r="B12" s="83"/>
      <c r="C12" s="83"/>
      <c r="D12" s="83"/>
      <c r="E12" s="83"/>
      <c r="F12" s="83"/>
    </row>
    <row r="13" spans="1:6" x14ac:dyDescent="0.25">
      <c r="A13" s="33" t="s">
        <v>158</v>
      </c>
      <c r="B13" s="38">
        <v>6573.63</v>
      </c>
      <c r="C13" s="38">
        <v>8228.6</v>
      </c>
      <c r="D13" s="38">
        <v>8228.6</v>
      </c>
      <c r="E13" s="38">
        <f>D13/B13*100</f>
        <v>125.1758921630819</v>
      </c>
      <c r="F13" s="38">
        <f>D13/C13*100</f>
        <v>100</v>
      </c>
    </row>
    <row r="14" spans="1:6" x14ac:dyDescent="0.25">
      <c r="A14" s="33" t="s">
        <v>117</v>
      </c>
      <c r="B14" s="38">
        <v>406.64</v>
      </c>
      <c r="C14" s="38">
        <v>8228.6</v>
      </c>
      <c r="D14" s="38">
        <v>1809.74</v>
      </c>
      <c r="E14" s="38">
        <f>D14/B14*100</f>
        <v>445.04721621089908</v>
      </c>
      <c r="F14" s="38">
        <f>D14/C14*100</f>
        <v>21.99329168995941</v>
      </c>
    </row>
    <row r="15" spans="1:6" x14ac:dyDescent="0.25">
      <c r="A15" s="33" t="s">
        <v>118</v>
      </c>
      <c r="B15" s="38">
        <f>B13-B14</f>
        <v>6166.99</v>
      </c>
      <c r="C15" s="38">
        <f>C13-C14</f>
        <v>0</v>
      </c>
      <c r="D15" s="38">
        <f>D13-D14</f>
        <v>6418.8600000000006</v>
      </c>
      <c r="E15" s="38"/>
      <c r="F15" s="33"/>
    </row>
    <row r="16" spans="1:6" x14ac:dyDescent="0.25">
      <c r="A16" s="83" t="s">
        <v>122</v>
      </c>
      <c r="B16" s="83"/>
      <c r="C16" s="83"/>
      <c r="D16" s="83"/>
      <c r="E16" s="83"/>
      <c r="F16" s="83"/>
    </row>
    <row r="17" spans="1:6" x14ac:dyDescent="0.25">
      <c r="A17" s="33" t="s">
        <v>116</v>
      </c>
      <c r="B17" s="38">
        <v>89251</v>
      </c>
      <c r="C17" s="38">
        <v>79217.17</v>
      </c>
      <c r="D17" s="38">
        <v>81638.61</v>
      </c>
      <c r="E17" s="38">
        <f>D17/B17*100</f>
        <v>91.470807049780959</v>
      </c>
      <c r="F17" s="38">
        <f>D17/C17*100</f>
        <v>103.05671106402816</v>
      </c>
    </row>
    <row r="18" spans="1:6" x14ac:dyDescent="0.25">
      <c r="A18" s="33" t="s">
        <v>117</v>
      </c>
      <c r="B18" s="38">
        <v>86005.81</v>
      </c>
      <c r="C18" s="38">
        <v>79217.17</v>
      </c>
      <c r="D18" s="38">
        <v>78620.62</v>
      </c>
      <c r="E18" s="38">
        <f>D18/B18*100</f>
        <v>91.413149879060498</v>
      </c>
      <c r="F18" s="38">
        <f>D18/C18*100</f>
        <v>99.246943560341776</v>
      </c>
    </row>
    <row r="19" spans="1:6" x14ac:dyDescent="0.25">
      <c r="A19" s="33" t="s">
        <v>118</v>
      </c>
      <c r="B19" s="38">
        <f>B17-B18</f>
        <v>3245.1900000000023</v>
      </c>
      <c r="C19" s="38">
        <f>C17-C18</f>
        <v>0</v>
      </c>
      <c r="D19" s="38">
        <f>D17-D18</f>
        <v>3017.9900000000052</v>
      </c>
      <c r="E19" s="38"/>
      <c r="F19" s="33"/>
    </row>
    <row r="20" spans="1:6" x14ac:dyDescent="0.25">
      <c r="A20" s="83" t="s">
        <v>123</v>
      </c>
      <c r="B20" s="83"/>
      <c r="C20" s="83"/>
      <c r="D20" s="83"/>
      <c r="E20" s="83"/>
      <c r="F20" s="83"/>
    </row>
    <row r="21" spans="1:6" x14ac:dyDescent="0.25">
      <c r="A21" s="33" t="s">
        <v>116</v>
      </c>
      <c r="B21" s="38">
        <v>2685.88</v>
      </c>
      <c r="C21" s="38">
        <v>187.14</v>
      </c>
      <c r="D21" s="38">
        <v>187.14</v>
      </c>
      <c r="E21" s="38">
        <f>D21/B21*100</f>
        <v>6.9675488108180552</v>
      </c>
      <c r="F21" s="38">
        <f>D21/C21*100</f>
        <v>100</v>
      </c>
    </row>
    <row r="22" spans="1:6" x14ac:dyDescent="0.25">
      <c r="A22" s="33" t="s">
        <v>117</v>
      </c>
      <c r="B22" s="38">
        <v>2685.88</v>
      </c>
      <c r="C22" s="38">
        <v>187.14</v>
      </c>
      <c r="D22" s="38">
        <v>187.14</v>
      </c>
      <c r="E22" s="38">
        <f>D22/B22*100</f>
        <v>6.9675488108180552</v>
      </c>
      <c r="F22" s="38">
        <f>D22/C22*100</f>
        <v>100</v>
      </c>
    </row>
    <row r="23" spans="1:6" x14ac:dyDescent="0.25">
      <c r="A23" s="33" t="s">
        <v>118</v>
      </c>
      <c r="B23" s="38">
        <f>B21-B22</f>
        <v>0</v>
      </c>
      <c r="C23" s="38">
        <f>C21-C22</f>
        <v>0</v>
      </c>
      <c r="D23" s="38">
        <f>D21-D22</f>
        <v>0</v>
      </c>
      <c r="E23" s="38"/>
      <c r="F23" s="33"/>
    </row>
    <row r="24" spans="1:6" x14ac:dyDescent="0.25">
      <c r="A24" s="79" t="s">
        <v>201</v>
      </c>
      <c r="B24" s="80"/>
      <c r="C24" s="80"/>
      <c r="D24" s="80"/>
      <c r="E24" s="80"/>
      <c r="F24" s="81"/>
    </row>
    <row r="25" spans="1:6" x14ac:dyDescent="0.25">
      <c r="A25" s="33" t="s">
        <v>116</v>
      </c>
      <c r="B25" s="38">
        <v>14.33</v>
      </c>
      <c r="C25" s="38">
        <v>44</v>
      </c>
      <c r="D25" s="38">
        <v>0</v>
      </c>
      <c r="E25" s="38">
        <f>D25/B25*100</f>
        <v>0</v>
      </c>
      <c r="F25" s="38">
        <f>D25/C25*100</f>
        <v>0</v>
      </c>
    </row>
    <row r="26" spans="1:6" x14ac:dyDescent="0.25">
      <c r="A26" s="33" t="s">
        <v>117</v>
      </c>
      <c r="B26" s="38">
        <v>14.33</v>
      </c>
      <c r="C26" s="38">
        <v>44</v>
      </c>
      <c r="D26" s="38">
        <v>44</v>
      </c>
      <c r="E26" s="38">
        <f>D26/B26*100</f>
        <v>307.04815073272857</v>
      </c>
      <c r="F26" s="38">
        <f>D26/C26*100</f>
        <v>100</v>
      </c>
    </row>
    <row r="27" spans="1:6" x14ac:dyDescent="0.25">
      <c r="A27" s="33" t="s">
        <v>118</v>
      </c>
      <c r="B27" s="38">
        <f>B25-B26</f>
        <v>0</v>
      </c>
      <c r="C27" s="38">
        <f>C25-C26</f>
        <v>0</v>
      </c>
      <c r="D27" s="38">
        <f>D25-D26</f>
        <v>-44</v>
      </c>
      <c r="E27" s="38"/>
      <c r="F27" s="33"/>
    </row>
    <row r="28" spans="1:6" x14ac:dyDescent="0.25">
      <c r="A28" s="83" t="s">
        <v>124</v>
      </c>
      <c r="B28" s="83"/>
      <c r="C28" s="83"/>
      <c r="D28" s="83"/>
      <c r="E28" s="83"/>
      <c r="F28" s="83"/>
    </row>
    <row r="29" spans="1:6" x14ac:dyDescent="0.25">
      <c r="A29" s="33" t="s">
        <v>116</v>
      </c>
      <c r="B29" s="38">
        <v>460928.48</v>
      </c>
      <c r="C29" s="38">
        <v>541217.5</v>
      </c>
      <c r="D29" s="38">
        <v>538708.06999999995</v>
      </c>
      <c r="E29" s="38">
        <f>D29/B29*100</f>
        <v>116.87454635044465</v>
      </c>
      <c r="F29" s="38">
        <f>D29/C29*100</f>
        <v>99.536336131037885</v>
      </c>
    </row>
    <row r="30" spans="1:6" x14ac:dyDescent="0.25">
      <c r="A30" s="33" t="s">
        <v>117</v>
      </c>
      <c r="B30" s="38">
        <v>460264.88</v>
      </c>
      <c r="C30" s="38">
        <v>541217.5</v>
      </c>
      <c r="D30" s="38">
        <v>540947.31000000006</v>
      </c>
      <c r="E30" s="38">
        <f>D30/B30*100</f>
        <v>117.5295647149963</v>
      </c>
      <c r="F30" s="38">
        <f>D30/C30*100</f>
        <v>99.950077371851449</v>
      </c>
    </row>
    <row r="31" spans="1:6" x14ac:dyDescent="0.25">
      <c r="A31" s="33" t="s">
        <v>118</v>
      </c>
      <c r="B31" s="38">
        <f>B29-B30</f>
        <v>663.59999999997672</v>
      </c>
      <c r="C31" s="38">
        <f>C29-C30</f>
        <v>0</v>
      </c>
      <c r="D31" s="38">
        <f>D29-D30</f>
        <v>-2239.2400000001071</v>
      </c>
      <c r="E31" s="38"/>
      <c r="F31" s="33"/>
    </row>
    <row r="32" spans="1:6" x14ac:dyDescent="0.25">
      <c r="A32" s="83" t="s">
        <v>185</v>
      </c>
      <c r="B32" s="83"/>
      <c r="C32" s="83"/>
      <c r="D32" s="83"/>
      <c r="E32" s="83"/>
      <c r="F32" s="83"/>
    </row>
    <row r="33" spans="1:6" x14ac:dyDescent="0.25">
      <c r="A33" s="33" t="s">
        <v>158</v>
      </c>
      <c r="B33" s="38">
        <v>0</v>
      </c>
      <c r="C33" s="38">
        <v>663.61</v>
      </c>
      <c r="D33" s="38">
        <v>663.61</v>
      </c>
      <c r="E33" s="38" t="e">
        <f>D33/B33*100</f>
        <v>#DIV/0!</v>
      </c>
      <c r="F33" s="38">
        <f>D33/C33*100</f>
        <v>100</v>
      </c>
    </row>
    <row r="34" spans="1:6" x14ac:dyDescent="0.25">
      <c r="A34" s="33" t="s">
        <v>117</v>
      </c>
      <c r="B34" s="38">
        <v>0</v>
      </c>
      <c r="C34" s="38">
        <v>663.61</v>
      </c>
      <c r="D34" s="38">
        <v>0</v>
      </c>
      <c r="E34" s="38" t="e">
        <f>D34/B34*100</f>
        <v>#DIV/0!</v>
      </c>
      <c r="F34" s="38">
        <f>D34/C34*100</f>
        <v>0</v>
      </c>
    </row>
    <row r="35" spans="1:6" x14ac:dyDescent="0.25">
      <c r="A35" s="33" t="s">
        <v>118</v>
      </c>
      <c r="B35" s="38">
        <f>B33-B34</f>
        <v>0</v>
      </c>
      <c r="C35" s="38">
        <f>C33-C34</f>
        <v>0</v>
      </c>
      <c r="D35" s="38">
        <f>D33-D34</f>
        <v>663.61</v>
      </c>
      <c r="E35" s="33"/>
      <c r="F35" s="33"/>
    </row>
    <row r="36" spans="1:6" x14ac:dyDescent="0.25">
      <c r="A36" s="79" t="s">
        <v>157</v>
      </c>
      <c r="B36" s="80"/>
      <c r="C36" s="80"/>
      <c r="D36" s="80"/>
      <c r="E36" s="80"/>
      <c r="F36" s="81"/>
    </row>
    <row r="37" spans="1:6" x14ac:dyDescent="0.25">
      <c r="A37" s="33" t="s">
        <v>116</v>
      </c>
      <c r="B37" s="38">
        <v>0</v>
      </c>
      <c r="C37" s="38">
        <v>400</v>
      </c>
      <c r="D37" s="38">
        <v>2410</v>
      </c>
      <c r="E37" s="38" t="e">
        <f>D37/B37*100</f>
        <v>#DIV/0!</v>
      </c>
      <c r="F37" s="38">
        <f>D37/C37*100</f>
        <v>602.5</v>
      </c>
    </row>
    <row r="38" spans="1:6" x14ac:dyDescent="0.25">
      <c r="A38" s="33" t="s">
        <v>117</v>
      </c>
      <c r="B38" s="38">
        <v>0</v>
      </c>
      <c r="C38" s="38">
        <v>400</v>
      </c>
      <c r="D38" s="38">
        <v>2410</v>
      </c>
      <c r="E38" s="38" t="e">
        <f>D38/B38*100</f>
        <v>#DIV/0!</v>
      </c>
      <c r="F38" s="38">
        <f>D38/C38*100</f>
        <v>602.5</v>
      </c>
    </row>
    <row r="39" spans="1:6" x14ac:dyDescent="0.25">
      <c r="A39" s="33" t="s">
        <v>118</v>
      </c>
      <c r="B39" s="38">
        <f>B37-B38</f>
        <v>0</v>
      </c>
      <c r="C39" s="38">
        <f>C37-C38</f>
        <v>0</v>
      </c>
      <c r="D39" s="38">
        <f>D37-D38</f>
        <v>0</v>
      </c>
      <c r="E39" s="33"/>
      <c r="F39" s="33"/>
    </row>
    <row r="40" spans="1:6" x14ac:dyDescent="0.25">
      <c r="A40" s="33"/>
      <c r="B40" s="33"/>
      <c r="C40" s="33"/>
      <c r="D40" s="33"/>
      <c r="E40" s="33"/>
      <c r="F40" s="33"/>
    </row>
    <row r="41" spans="1:6" x14ac:dyDescent="0.25">
      <c r="A41" s="35" t="s">
        <v>126</v>
      </c>
      <c r="B41" s="38">
        <f>B5+B9+B17+B21+B25+B29+B33+B37</f>
        <v>568325.44999999995</v>
      </c>
      <c r="C41" s="38">
        <f>C5+C9+C13+C17+C21+C25+C29+C33+C37</f>
        <v>636448.54999999993</v>
      </c>
      <c r="D41" s="38">
        <f>D5+D9+D17+D21+D25+D29+D37</f>
        <v>629300.29999999993</v>
      </c>
      <c r="E41" s="38">
        <f>D41/B41*100</f>
        <v>110.72886142966148</v>
      </c>
      <c r="F41" s="38">
        <f>D41/C41*100</f>
        <v>98.876853439292148</v>
      </c>
    </row>
    <row r="42" spans="1:6" x14ac:dyDescent="0.25">
      <c r="A42" s="35" t="s">
        <v>127</v>
      </c>
      <c r="B42" s="38">
        <f>B6+B10+B14+B18+B22+B26+B30+B34+B38</f>
        <v>562429.88</v>
      </c>
      <c r="C42" s="38">
        <f>C6+C10+C14+C18+C22+C26+C30+C34+C38</f>
        <v>636448.54999999993</v>
      </c>
      <c r="D42" s="38">
        <f>D6+D10+D14+D18+D22+D26+D30+D34+D38</f>
        <v>627449.02</v>
      </c>
      <c r="E42" s="38">
        <f>D42/B42*100</f>
        <v>111.56039931591117</v>
      </c>
      <c r="F42" s="38">
        <f>D42/C42*100</f>
        <v>98.585976824049652</v>
      </c>
    </row>
    <row r="43" spans="1:6" x14ac:dyDescent="0.25">
      <c r="A43" s="35" t="s">
        <v>203</v>
      </c>
      <c r="B43" s="38">
        <f>B41-B42</f>
        <v>5895.5699999999488</v>
      </c>
      <c r="C43" s="38">
        <f>C41-C42</f>
        <v>0</v>
      </c>
      <c r="D43" s="38">
        <f>D41-D42</f>
        <v>1851.2799999999115</v>
      </c>
      <c r="E43" s="38"/>
      <c r="F43" s="38"/>
    </row>
  </sheetData>
  <mergeCells count="9">
    <mergeCell ref="A36:F36"/>
    <mergeCell ref="A8:F8"/>
    <mergeCell ref="A4:F4"/>
    <mergeCell ref="A32:F32"/>
    <mergeCell ref="A20:F20"/>
    <mergeCell ref="A16:F16"/>
    <mergeCell ref="A28:F28"/>
    <mergeCell ref="A12:F12"/>
    <mergeCell ref="A24:F2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A573-B838-4AFB-848B-F7EE1B38B065}">
  <dimension ref="B1:U89"/>
  <sheetViews>
    <sheetView showGridLines="0" workbookViewId="0">
      <pane ySplit="1" topLeftCell="A2" activePane="bottomLeft" state="frozenSplit"/>
      <selection pane="bottomLeft" activeCell="D75" sqref="D75:K75"/>
    </sheetView>
  </sheetViews>
  <sheetFormatPr defaultRowHeight="12.75" x14ac:dyDescent="0.2"/>
  <cols>
    <col min="1" max="1" width="1.28515625" style="49" customWidth="1"/>
    <col min="2" max="2" width="6.7109375" style="49" customWidth="1"/>
    <col min="3" max="3" width="7.85546875" style="49" customWidth="1"/>
    <col min="4" max="4" width="17.42578125" style="49" customWidth="1"/>
    <col min="5" max="5" width="6.7109375" style="49" customWidth="1"/>
    <col min="6" max="6" width="14.7109375" style="49" customWidth="1"/>
    <col min="7" max="7" width="9.42578125" style="49" customWidth="1"/>
    <col min="8" max="8" width="1.28515625" style="49" customWidth="1"/>
    <col min="9" max="9" width="24" style="49" customWidth="1"/>
    <col min="10" max="10" width="1.28515625" style="49" customWidth="1"/>
    <col min="11" max="11" width="5" style="49" hidden="1" customWidth="1"/>
    <col min="12" max="12" width="2.5703125" style="49" customWidth="1"/>
    <col min="13" max="13" width="5.28515625" style="49" customWidth="1"/>
    <col min="14" max="14" width="4" style="49" customWidth="1"/>
    <col min="15" max="15" width="4.140625" style="49" customWidth="1"/>
    <col min="16" max="16" width="0" style="49" hidden="1" customWidth="1"/>
    <col min="17" max="17" width="1.140625" style="49" customWidth="1"/>
    <col min="18" max="18" width="6.7109375" style="49" customWidth="1"/>
    <col min="19" max="19" width="8.85546875" style="49" customWidth="1"/>
    <col min="20" max="20" width="0" style="49" hidden="1" customWidth="1"/>
    <col min="21" max="21" width="0.140625" style="49" customWidth="1"/>
    <col min="22" max="22" width="0.85546875" style="49" customWidth="1"/>
    <col min="23" max="16384" width="9.140625" style="49"/>
  </cols>
  <sheetData>
    <row r="1" spans="2:21" ht="7.15" customHeight="1" x14ac:dyDescent="0.2"/>
    <row r="2" spans="2:21" ht="14.1" customHeight="1" x14ac:dyDescent="0.2">
      <c r="B2" s="103" t="s">
        <v>184</v>
      </c>
      <c r="C2" s="101"/>
      <c r="D2" s="101"/>
      <c r="E2" s="101"/>
      <c r="F2" s="101"/>
      <c r="N2" s="104"/>
      <c r="O2" s="101"/>
      <c r="R2" s="105"/>
      <c r="S2" s="101"/>
      <c r="T2" s="101"/>
      <c r="U2" s="101"/>
    </row>
    <row r="3" spans="2:21" ht="14.1" customHeight="1" x14ac:dyDescent="0.2">
      <c r="B3" s="103"/>
      <c r="C3" s="101"/>
      <c r="D3" s="101"/>
      <c r="E3" s="101"/>
      <c r="M3" s="104"/>
      <c r="N3" s="101"/>
      <c r="O3" s="101"/>
      <c r="R3" s="106"/>
      <c r="S3" s="101"/>
      <c r="T3" s="101"/>
      <c r="U3" s="101"/>
    </row>
    <row r="4" spans="2:21" ht="12.75" customHeight="1" x14ac:dyDescent="0.2">
      <c r="B4" s="51"/>
      <c r="C4" s="107" t="s">
        <v>130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2:21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2:21" ht="3.4" customHeight="1" x14ac:dyDescent="0.2"/>
    <row r="7" spans="2:21" ht="18" customHeight="1" x14ac:dyDescent="0.2">
      <c r="B7" s="102" t="s">
        <v>207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</row>
    <row r="8" spans="2:21" ht="3.4" customHeight="1" x14ac:dyDescent="0.2"/>
    <row r="9" spans="2:21" ht="14.1" customHeight="1" x14ac:dyDescent="0.2">
      <c r="H9" s="100"/>
      <c r="I9" s="101"/>
      <c r="J9" s="101"/>
    </row>
    <row r="10" spans="2:21" ht="7.15" customHeight="1" x14ac:dyDescent="0.2"/>
    <row r="11" spans="2:21" x14ac:dyDescent="0.2">
      <c r="B11" s="53" t="s">
        <v>131</v>
      </c>
      <c r="C11" s="53" t="s">
        <v>132</v>
      </c>
      <c r="D11" s="84" t="s">
        <v>133</v>
      </c>
      <c r="E11" s="96"/>
      <c r="F11" s="96"/>
      <c r="G11" s="96"/>
      <c r="H11" s="96"/>
      <c r="I11" s="96"/>
      <c r="J11" s="96"/>
      <c r="K11" s="96"/>
      <c r="L11" s="95" t="s">
        <v>183</v>
      </c>
      <c r="M11" s="96"/>
      <c r="N11" s="96"/>
      <c r="O11" s="95" t="s">
        <v>182</v>
      </c>
      <c r="P11" s="96"/>
      <c r="Q11" s="96"/>
      <c r="R11" s="96"/>
      <c r="S11" s="54" t="s">
        <v>134</v>
      </c>
    </row>
    <row r="12" spans="2:21" x14ac:dyDescent="0.2">
      <c r="B12" s="87" t="s">
        <v>79</v>
      </c>
      <c r="C12" s="85"/>
      <c r="D12" s="85"/>
      <c r="E12" s="85"/>
      <c r="F12" s="85"/>
      <c r="G12" s="85"/>
      <c r="H12" s="85"/>
      <c r="I12" s="85"/>
      <c r="J12" s="85"/>
      <c r="K12" s="85"/>
      <c r="L12" s="88">
        <v>636448.55000000005</v>
      </c>
      <c r="M12" s="85"/>
      <c r="N12" s="85"/>
      <c r="O12" s="88">
        <v>627449.02</v>
      </c>
      <c r="P12" s="85"/>
      <c r="Q12" s="85"/>
      <c r="R12" s="85"/>
      <c r="S12" s="55">
        <v>0.9859</v>
      </c>
    </row>
    <row r="13" spans="2:21" x14ac:dyDescent="0.2">
      <c r="B13" s="97" t="s">
        <v>135</v>
      </c>
      <c r="C13" s="98"/>
      <c r="D13" s="98"/>
      <c r="E13" s="98"/>
      <c r="F13" s="98"/>
      <c r="G13" s="98"/>
      <c r="H13" s="98"/>
      <c r="I13" s="98"/>
      <c r="J13" s="98"/>
      <c r="K13" s="98"/>
      <c r="L13" s="99">
        <v>636448.55000000005</v>
      </c>
      <c r="M13" s="98"/>
      <c r="N13" s="98"/>
      <c r="O13" s="99">
        <v>627449.02</v>
      </c>
      <c r="P13" s="98"/>
      <c r="Q13" s="98"/>
      <c r="R13" s="98"/>
      <c r="S13" s="68">
        <v>0.9859</v>
      </c>
    </row>
    <row r="14" spans="2:21" x14ac:dyDescent="0.2">
      <c r="B14" s="87" t="s">
        <v>181</v>
      </c>
      <c r="C14" s="85"/>
      <c r="D14" s="85"/>
      <c r="E14" s="85"/>
      <c r="F14" s="85"/>
      <c r="G14" s="85"/>
      <c r="H14" s="85"/>
      <c r="I14" s="85"/>
      <c r="J14" s="85"/>
      <c r="K14" s="85"/>
      <c r="L14" s="88">
        <v>636448.55000000005</v>
      </c>
      <c r="M14" s="85"/>
      <c r="N14" s="85"/>
      <c r="O14" s="88">
        <v>627449.02</v>
      </c>
      <c r="P14" s="85"/>
      <c r="Q14" s="85"/>
      <c r="R14" s="85"/>
      <c r="S14" s="55">
        <v>0.9859</v>
      </c>
    </row>
    <row r="15" spans="2:21" x14ac:dyDescent="0.2">
      <c r="B15" s="92" t="s">
        <v>180</v>
      </c>
      <c r="C15" s="93"/>
      <c r="D15" s="93"/>
      <c r="E15" s="93"/>
      <c r="F15" s="93"/>
      <c r="G15" s="93"/>
      <c r="H15" s="93"/>
      <c r="I15" s="93"/>
      <c r="J15" s="93"/>
      <c r="K15" s="93"/>
      <c r="L15" s="94">
        <v>14122.46</v>
      </c>
      <c r="M15" s="93"/>
      <c r="N15" s="93"/>
      <c r="O15" s="94">
        <v>14060.09</v>
      </c>
      <c r="P15" s="93"/>
      <c r="Q15" s="93"/>
      <c r="R15" s="93"/>
      <c r="S15" s="66">
        <v>0.99560000000000004</v>
      </c>
    </row>
    <row r="16" spans="2:21" x14ac:dyDescent="0.2">
      <c r="B16" s="89" t="s">
        <v>179</v>
      </c>
      <c r="C16" s="90"/>
      <c r="D16" s="90"/>
      <c r="E16" s="90"/>
      <c r="F16" s="90"/>
      <c r="G16" s="90"/>
      <c r="H16" s="90"/>
      <c r="I16" s="90"/>
      <c r="J16" s="90"/>
      <c r="K16" s="90"/>
      <c r="L16" s="91">
        <v>50</v>
      </c>
      <c r="M16" s="90"/>
      <c r="N16" s="90"/>
      <c r="O16" s="91">
        <v>50</v>
      </c>
      <c r="P16" s="90"/>
      <c r="Q16" s="90"/>
      <c r="R16" s="90"/>
      <c r="S16" s="67">
        <v>1</v>
      </c>
    </row>
    <row r="17" spans="2:19" x14ac:dyDescent="0.2">
      <c r="B17" s="87" t="s">
        <v>153</v>
      </c>
      <c r="C17" s="85"/>
      <c r="D17" s="85"/>
      <c r="E17" s="85"/>
      <c r="F17" s="85"/>
      <c r="G17" s="85"/>
      <c r="H17" s="85"/>
      <c r="I17" s="85"/>
      <c r="J17" s="85"/>
      <c r="K17" s="85"/>
      <c r="L17" s="88">
        <v>50</v>
      </c>
      <c r="M17" s="85"/>
      <c r="N17" s="85"/>
      <c r="O17" s="88">
        <v>50</v>
      </c>
      <c r="P17" s="85"/>
      <c r="Q17" s="85"/>
      <c r="R17" s="85"/>
      <c r="S17" s="55">
        <v>1</v>
      </c>
    </row>
    <row r="18" spans="2:19" x14ac:dyDescent="0.2">
      <c r="B18" s="53" t="s">
        <v>137</v>
      </c>
      <c r="C18" s="53"/>
      <c r="D18" s="84" t="s">
        <v>138</v>
      </c>
      <c r="E18" s="85"/>
      <c r="F18" s="85"/>
      <c r="G18" s="85"/>
      <c r="H18" s="85"/>
      <c r="I18" s="85"/>
      <c r="J18" s="85"/>
      <c r="K18" s="85"/>
      <c r="L18" s="86">
        <v>50</v>
      </c>
      <c r="M18" s="85"/>
      <c r="N18" s="85"/>
      <c r="O18" s="86">
        <v>50</v>
      </c>
      <c r="P18" s="85"/>
      <c r="Q18" s="85"/>
      <c r="R18" s="85"/>
      <c r="S18" s="56">
        <v>1</v>
      </c>
    </row>
    <row r="19" spans="2:19" x14ac:dyDescent="0.2">
      <c r="B19" s="53" t="s">
        <v>139</v>
      </c>
      <c r="C19" s="53"/>
      <c r="D19" s="84" t="s">
        <v>140</v>
      </c>
      <c r="E19" s="85"/>
      <c r="F19" s="85"/>
      <c r="G19" s="85"/>
      <c r="H19" s="85"/>
      <c r="I19" s="85"/>
      <c r="J19" s="85"/>
      <c r="K19" s="85"/>
      <c r="L19" s="86">
        <v>50</v>
      </c>
      <c r="M19" s="85"/>
      <c r="N19" s="85"/>
      <c r="O19" s="86">
        <v>50</v>
      </c>
      <c r="P19" s="85"/>
      <c r="Q19" s="85"/>
      <c r="R19" s="85"/>
      <c r="S19" s="56">
        <v>1</v>
      </c>
    </row>
    <row r="20" spans="2:19" x14ac:dyDescent="0.2">
      <c r="B20" s="89" t="s">
        <v>178</v>
      </c>
      <c r="C20" s="90"/>
      <c r="D20" s="90"/>
      <c r="E20" s="90"/>
      <c r="F20" s="90"/>
      <c r="G20" s="90"/>
      <c r="H20" s="90"/>
      <c r="I20" s="90"/>
      <c r="J20" s="90"/>
      <c r="K20" s="90"/>
      <c r="L20" s="91">
        <v>729.96</v>
      </c>
      <c r="M20" s="90"/>
      <c r="N20" s="90"/>
      <c r="O20" s="91">
        <v>729.96</v>
      </c>
      <c r="P20" s="90"/>
      <c r="Q20" s="90"/>
      <c r="R20" s="90"/>
      <c r="S20" s="67">
        <v>1</v>
      </c>
    </row>
    <row r="21" spans="2:19" x14ac:dyDescent="0.2">
      <c r="B21" s="87" t="s">
        <v>153</v>
      </c>
      <c r="C21" s="85"/>
      <c r="D21" s="85"/>
      <c r="E21" s="85"/>
      <c r="F21" s="85"/>
      <c r="G21" s="85"/>
      <c r="H21" s="85"/>
      <c r="I21" s="85"/>
      <c r="J21" s="85"/>
      <c r="K21" s="85"/>
      <c r="L21" s="88">
        <v>729.96</v>
      </c>
      <c r="M21" s="85"/>
      <c r="N21" s="85"/>
      <c r="O21" s="88">
        <v>729.96</v>
      </c>
      <c r="P21" s="85"/>
      <c r="Q21" s="85"/>
      <c r="R21" s="85"/>
      <c r="S21" s="55">
        <v>1</v>
      </c>
    </row>
    <row r="22" spans="2:19" x14ac:dyDescent="0.2">
      <c r="B22" s="53" t="s">
        <v>137</v>
      </c>
      <c r="C22" s="53"/>
      <c r="D22" s="84" t="s">
        <v>138</v>
      </c>
      <c r="E22" s="85"/>
      <c r="F22" s="85"/>
      <c r="G22" s="85"/>
      <c r="H22" s="85"/>
      <c r="I22" s="85"/>
      <c r="J22" s="85"/>
      <c r="K22" s="85"/>
      <c r="L22" s="86">
        <v>729.96</v>
      </c>
      <c r="M22" s="85"/>
      <c r="N22" s="85"/>
      <c r="O22" s="86">
        <v>729.96</v>
      </c>
      <c r="P22" s="85"/>
      <c r="Q22" s="85"/>
      <c r="R22" s="85"/>
      <c r="S22" s="56">
        <v>1</v>
      </c>
    </row>
    <row r="23" spans="2:19" x14ac:dyDescent="0.2">
      <c r="B23" s="53" t="s">
        <v>147</v>
      </c>
      <c r="C23" s="53"/>
      <c r="D23" s="84" t="s">
        <v>148</v>
      </c>
      <c r="E23" s="85"/>
      <c r="F23" s="85"/>
      <c r="G23" s="85"/>
      <c r="H23" s="85"/>
      <c r="I23" s="85"/>
      <c r="J23" s="85"/>
      <c r="K23" s="85"/>
      <c r="L23" s="86">
        <v>729.96</v>
      </c>
      <c r="M23" s="85"/>
      <c r="N23" s="85"/>
      <c r="O23" s="86">
        <v>729.96</v>
      </c>
      <c r="P23" s="85"/>
      <c r="Q23" s="85"/>
      <c r="R23" s="85"/>
      <c r="S23" s="56">
        <v>1</v>
      </c>
    </row>
    <row r="24" spans="2:19" x14ac:dyDescent="0.2">
      <c r="B24" s="89" t="s">
        <v>177</v>
      </c>
      <c r="C24" s="90"/>
      <c r="D24" s="90"/>
      <c r="E24" s="90"/>
      <c r="F24" s="90"/>
      <c r="G24" s="90"/>
      <c r="H24" s="90"/>
      <c r="I24" s="90"/>
      <c r="J24" s="90"/>
      <c r="K24" s="90"/>
      <c r="L24" s="91">
        <v>3113.8</v>
      </c>
      <c r="M24" s="90"/>
      <c r="N24" s="90"/>
      <c r="O24" s="91">
        <v>3113.8</v>
      </c>
      <c r="P24" s="90"/>
      <c r="Q24" s="90"/>
      <c r="R24" s="90"/>
      <c r="S24" s="67">
        <v>1</v>
      </c>
    </row>
    <row r="25" spans="2:19" x14ac:dyDescent="0.2">
      <c r="B25" s="87" t="s">
        <v>146</v>
      </c>
      <c r="C25" s="85"/>
      <c r="D25" s="85"/>
      <c r="E25" s="85"/>
      <c r="F25" s="85"/>
      <c r="G25" s="85"/>
      <c r="H25" s="85"/>
      <c r="I25" s="85"/>
      <c r="J25" s="85"/>
      <c r="K25" s="85"/>
      <c r="L25" s="88">
        <v>3113.8</v>
      </c>
      <c r="M25" s="85"/>
      <c r="N25" s="85"/>
      <c r="O25" s="88">
        <v>3113.8</v>
      </c>
      <c r="P25" s="85"/>
      <c r="Q25" s="85"/>
      <c r="R25" s="85"/>
      <c r="S25" s="55">
        <v>1</v>
      </c>
    </row>
    <row r="26" spans="2:19" x14ac:dyDescent="0.2">
      <c r="B26" s="53" t="s">
        <v>137</v>
      </c>
      <c r="C26" s="53"/>
      <c r="D26" s="84" t="s">
        <v>138</v>
      </c>
      <c r="E26" s="85"/>
      <c r="F26" s="85"/>
      <c r="G26" s="85"/>
      <c r="H26" s="85"/>
      <c r="I26" s="85"/>
      <c r="J26" s="85"/>
      <c r="K26" s="85"/>
      <c r="L26" s="86">
        <v>2480.5500000000002</v>
      </c>
      <c r="M26" s="85"/>
      <c r="N26" s="85"/>
      <c r="O26" s="86">
        <v>2480.5500000000002</v>
      </c>
      <c r="P26" s="85"/>
      <c r="Q26" s="85"/>
      <c r="R26" s="85"/>
      <c r="S26" s="56">
        <v>1</v>
      </c>
    </row>
    <row r="27" spans="2:19" x14ac:dyDescent="0.2">
      <c r="B27" s="53" t="s">
        <v>154</v>
      </c>
      <c r="C27" s="53"/>
      <c r="D27" s="84" t="s">
        <v>155</v>
      </c>
      <c r="E27" s="85"/>
      <c r="F27" s="85"/>
      <c r="G27" s="85"/>
      <c r="H27" s="85"/>
      <c r="I27" s="85"/>
      <c r="J27" s="85"/>
      <c r="K27" s="85"/>
      <c r="L27" s="86">
        <v>2480.5500000000002</v>
      </c>
      <c r="M27" s="85"/>
      <c r="N27" s="85"/>
      <c r="O27" s="86">
        <v>2480.5500000000002</v>
      </c>
      <c r="P27" s="85"/>
      <c r="Q27" s="85"/>
      <c r="R27" s="85"/>
      <c r="S27" s="56">
        <v>1</v>
      </c>
    </row>
    <row r="28" spans="2:19" x14ac:dyDescent="0.2">
      <c r="B28" s="53" t="s">
        <v>149</v>
      </c>
      <c r="C28" s="53"/>
      <c r="D28" s="84" t="s">
        <v>150</v>
      </c>
      <c r="E28" s="85"/>
      <c r="F28" s="85"/>
      <c r="G28" s="85"/>
      <c r="H28" s="85"/>
      <c r="I28" s="85"/>
      <c r="J28" s="85"/>
      <c r="K28" s="85"/>
      <c r="L28" s="86">
        <v>633.25</v>
      </c>
      <c r="M28" s="85"/>
      <c r="N28" s="85"/>
      <c r="O28" s="86">
        <v>633.25</v>
      </c>
      <c r="P28" s="85"/>
      <c r="Q28" s="85"/>
      <c r="R28" s="85"/>
      <c r="S28" s="56">
        <v>1</v>
      </c>
    </row>
    <row r="29" spans="2:19" x14ac:dyDescent="0.2">
      <c r="B29" s="53" t="s">
        <v>151</v>
      </c>
      <c r="C29" s="53"/>
      <c r="D29" s="84" t="s">
        <v>152</v>
      </c>
      <c r="E29" s="85"/>
      <c r="F29" s="85"/>
      <c r="G29" s="85"/>
      <c r="H29" s="85"/>
      <c r="I29" s="85"/>
      <c r="J29" s="85"/>
      <c r="K29" s="85"/>
      <c r="L29" s="86">
        <v>633.25</v>
      </c>
      <c r="M29" s="85"/>
      <c r="N29" s="85"/>
      <c r="O29" s="86">
        <v>633.25</v>
      </c>
      <c r="P29" s="85"/>
      <c r="Q29" s="85"/>
      <c r="R29" s="85"/>
      <c r="S29" s="56">
        <v>1</v>
      </c>
    </row>
    <row r="30" spans="2:19" x14ac:dyDescent="0.2">
      <c r="B30" s="89" t="s">
        <v>206</v>
      </c>
      <c r="C30" s="90"/>
      <c r="D30" s="90"/>
      <c r="E30" s="90"/>
      <c r="F30" s="90"/>
      <c r="G30" s="90"/>
      <c r="H30" s="90"/>
      <c r="I30" s="90"/>
      <c r="J30" s="90"/>
      <c r="K30" s="90"/>
      <c r="L30" s="91">
        <v>44</v>
      </c>
      <c r="M30" s="90"/>
      <c r="N30" s="90"/>
      <c r="O30" s="91">
        <v>44</v>
      </c>
      <c r="P30" s="90"/>
      <c r="Q30" s="90"/>
      <c r="R30" s="90"/>
      <c r="S30" s="67">
        <v>1</v>
      </c>
    </row>
    <row r="31" spans="2:19" x14ac:dyDescent="0.2">
      <c r="B31" s="87" t="s">
        <v>205</v>
      </c>
      <c r="C31" s="85"/>
      <c r="D31" s="85"/>
      <c r="E31" s="85"/>
      <c r="F31" s="85"/>
      <c r="G31" s="85"/>
      <c r="H31" s="85"/>
      <c r="I31" s="85"/>
      <c r="J31" s="85"/>
      <c r="K31" s="85"/>
      <c r="L31" s="88">
        <v>44</v>
      </c>
      <c r="M31" s="85"/>
      <c r="N31" s="85"/>
      <c r="O31" s="88">
        <v>44</v>
      </c>
      <c r="P31" s="85"/>
      <c r="Q31" s="85"/>
      <c r="R31" s="85"/>
      <c r="S31" s="55">
        <v>1</v>
      </c>
    </row>
    <row r="32" spans="2:19" x14ac:dyDescent="0.2">
      <c r="B32" s="53" t="s">
        <v>137</v>
      </c>
      <c r="C32" s="53"/>
      <c r="D32" s="84" t="s">
        <v>138</v>
      </c>
      <c r="E32" s="85"/>
      <c r="F32" s="85"/>
      <c r="G32" s="85"/>
      <c r="H32" s="85"/>
      <c r="I32" s="85"/>
      <c r="J32" s="85"/>
      <c r="K32" s="85"/>
      <c r="L32" s="86">
        <v>44</v>
      </c>
      <c r="M32" s="85"/>
      <c r="N32" s="85"/>
      <c r="O32" s="86">
        <v>44</v>
      </c>
      <c r="P32" s="85"/>
      <c r="Q32" s="85"/>
      <c r="R32" s="85"/>
      <c r="S32" s="56">
        <v>1</v>
      </c>
    </row>
    <row r="33" spans="2:19" x14ac:dyDescent="0.2">
      <c r="B33" s="53" t="s">
        <v>139</v>
      </c>
      <c r="C33" s="53"/>
      <c r="D33" s="84" t="s">
        <v>140</v>
      </c>
      <c r="E33" s="85"/>
      <c r="F33" s="85"/>
      <c r="G33" s="85"/>
      <c r="H33" s="85"/>
      <c r="I33" s="85"/>
      <c r="J33" s="85"/>
      <c r="K33" s="85"/>
      <c r="L33" s="86">
        <v>44</v>
      </c>
      <c r="M33" s="85"/>
      <c r="N33" s="85"/>
      <c r="O33" s="86">
        <v>44</v>
      </c>
      <c r="P33" s="85"/>
      <c r="Q33" s="85"/>
      <c r="R33" s="85"/>
      <c r="S33" s="56">
        <v>1</v>
      </c>
    </row>
    <row r="34" spans="2:19" x14ac:dyDescent="0.2">
      <c r="B34" s="89" t="s">
        <v>176</v>
      </c>
      <c r="C34" s="90"/>
      <c r="D34" s="90"/>
      <c r="E34" s="90"/>
      <c r="F34" s="90"/>
      <c r="G34" s="90"/>
      <c r="H34" s="90"/>
      <c r="I34" s="90"/>
      <c r="J34" s="90"/>
      <c r="K34" s="90"/>
      <c r="L34" s="91">
        <v>10095.5</v>
      </c>
      <c r="M34" s="90"/>
      <c r="N34" s="90"/>
      <c r="O34" s="91">
        <v>10033.129999999999</v>
      </c>
      <c r="P34" s="90"/>
      <c r="Q34" s="90"/>
      <c r="R34" s="90"/>
      <c r="S34" s="67">
        <v>0.99380000000000002</v>
      </c>
    </row>
    <row r="35" spans="2:19" x14ac:dyDescent="0.2">
      <c r="B35" s="87" t="s">
        <v>153</v>
      </c>
      <c r="C35" s="85"/>
      <c r="D35" s="85"/>
      <c r="E35" s="85"/>
      <c r="F35" s="85"/>
      <c r="G35" s="85"/>
      <c r="H35" s="85"/>
      <c r="I35" s="85"/>
      <c r="J35" s="85"/>
      <c r="K35" s="85"/>
      <c r="L35" s="88">
        <v>0</v>
      </c>
      <c r="M35" s="85"/>
      <c r="N35" s="85"/>
      <c r="O35" s="88">
        <v>0</v>
      </c>
      <c r="P35" s="85"/>
      <c r="Q35" s="85"/>
      <c r="R35" s="85"/>
      <c r="S35" s="55">
        <v>0</v>
      </c>
    </row>
    <row r="36" spans="2:19" x14ac:dyDescent="0.2">
      <c r="B36" s="53" t="s">
        <v>137</v>
      </c>
      <c r="C36" s="53"/>
      <c r="D36" s="84" t="s">
        <v>138</v>
      </c>
      <c r="E36" s="85"/>
      <c r="F36" s="85"/>
      <c r="G36" s="85"/>
      <c r="H36" s="85"/>
      <c r="I36" s="85"/>
      <c r="J36" s="85"/>
      <c r="K36" s="85"/>
      <c r="L36" s="86">
        <v>0</v>
      </c>
      <c r="M36" s="85"/>
      <c r="N36" s="85"/>
      <c r="O36" s="86">
        <v>0</v>
      </c>
      <c r="P36" s="85"/>
      <c r="Q36" s="85"/>
      <c r="R36" s="85"/>
      <c r="S36" s="56">
        <v>0</v>
      </c>
    </row>
    <row r="37" spans="2:19" x14ac:dyDescent="0.2">
      <c r="B37" s="53" t="s">
        <v>139</v>
      </c>
      <c r="C37" s="53"/>
      <c r="D37" s="84" t="s">
        <v>140</v>
      </c>
      <c r="E37" s="85"/>
      <c r="F37" s="85"/>
      <c r="G37" s="85"/>
      <c r="H37" s="85"/>
      <c r="I37" s="85"/>
      <c r="J37" s="85"/>
      <c r="K37" s="85"/>
      <c r="L37" s="86">
        <v>0</v>
      </c>
      <c r="M37" s="85"/>
      <c r="N37" s="85"/>
      <c r="O37" s="86">
        <v>0</v>
      </c>
      <c r="P37" s="85"/>
      <c r="Q37" s="85"/>
      <c r="R37" s="85"/>
      <c r="S37" s="56">
        <v>0</v>
      </c>
    </row>
    <row r="38" spans="2:19" x14ac:dyDescent="0.2">
      <c r="B38" s="87" t="s">
        <v>146</v>
      </c>
      <c r="C38" s="85"/>
      <c r="D38" s="85"/>
      <c r="E38" s="85"/>
      <c r="F38" s="85"/>
      <c r="G38" s="85"/>
      <c r="H38" s="85"/>
      <c r="I38" s="85"/>
      <c r="J38" s="85"/>
      <c r="K38" s="85"/>
      <c r="L38" s="88">
        <v>10095.5</v>
      </c>
      <c r="M38" s="85"/>
      <c r="N38" s="85"/>
      <c r="O38" s="88">
        <v>10033.129999999999</v>
      </c>
      <c r="P38" s="85"/>
      <c r="Q38" s="85"/>
      <c r="R38" s="85"/>
      <c r="S38" s="55">
        <v>0.99380000000000002</v>
      </c>
    </row>
    <row r="39" spans="2:19" x14ac:dyDescent="0.2">
      <c r="B39" s="53" t="s">
        <v>137</v>
      </c>
      <c r="C39" s="53"/>
      <c r="D39" s="84" t="s">
        <v>138</v>
      </c>
      <c r="E39" s="85"/>
      <c r="F39" s="85"/>
      <c r="G39" s="85"/>
      <c r="H39" s="85"/>
      <c r="I39" s="85"/>
      <c r="J39" s="85"/>
      <c r="K39" s="85"/>
      <c r="L39" s="86">
        <v>10095.5</v>
      </c>
      <c r="M39" s="85"/>
      <c r="N39" s="85"/>
      <c r="O39" s="86">
        <v>10033.129999999999</v>
      </c>
      <c r="P39" s="85"/>
      <c r="Q39" s="85"/>
      <c r="R39" s="85"/>
      <c r="S39" s="56">
        <v>0.99380000000000002</v>
      </c>
    </row>
    <row r="40" spans="2:19" x14ac:dyDescent="0.2">
      <c r="B40" s="53" t="s">
        <v>139</v>
      </c>
      <c r="C40" s="53"/>
      <c r="D40" s="84" t="s">
        <v>140</v>
      </c>
      <c r="E40" s="85"/>
      <c r="F40" s="85"/>
      <c r="G40" s="85"/>
      <c r="H40" s="85"/>
      <c r="I40" s="85"/>
      <c r="J40" s="85"/>
      <c r="K40" s="85"/>
      <c r="L40" s="86">
        <v>10095.5</v>
      </c>
      <c r="M40" s="85"/>
      <c r="N40" s="85"/>
      <c r="O40" s="86">
        <v>10033.129999999999</v>
      </c>
      <c r="P40" s="85"/>
      <c r="Q40" s="85"/>
      <c r="R40" s="85"/>
      <c r="S40" s="56">
        <v>0.99380000000000002</v>
      </c>
    </row>
    <row r="41" spans="2:19" x14ac:dyDescent="0.2">
      <c r="B41" s="89" t="s">
        <v>175</v>
      </c>
      <c r="C41" s="90"/>
      <c r="D41" s="90"/>
      <c r="E41" s="90"/>
      <c r="F41" s="90"/>
      <c r="G41" s="90"/>
      <c r="H41" s="90"/>
      <c r="I41" s="90"/>
      <c r="J41" s="90"/>
      <c r="K41" s="90"/>
      <c r="L41" s="91">
        <v>89.2</v>
      </c>
      <c r="M41" s="90"/>
      <c r="N41" s="90"/>
      <c r="O41" s="91">
        <v>89.2</v>
      </c>
      <c r="P41" s="90"/>
      <c r="Q41" s="90"/>
      <c r="R41" s="90"/>
      <c r="S41" s="67">
        <v>1</v>
      </c>
    </row>
    <row r="42" spans="2:19" x14ac:dyDescent="0.2">
      <c r="B42" s="87" t="s">
        <v>146</v>
      </c>
      <c r="C42" s="85"/>
      <c r="D42" s="85"/>
      <c r="E42" s="85"/>
      <c r="F42" s="85"/>
      <c r="G42" s="85"/>
      <c r="H42" s="85"/>
      <c r="I42" s="85"/>
      <c r="J42" s="85"/>
      <c r="K42" s="85"/>
      <c r="L42" s="88">
        <v>89.2</v>
      </c>
      <c r="M42" s="85"/>
      <c r="N42" s="85"/>
      <c r="O42" s="88">
        <v>89.2</v>
      </c>
      <c r="P42" s="85"/>
      <c r="Q42" s="85"/>
      <c r="R42" s="85"/>
      <c r="S42" s="55">
        <v>1</v>
      </c>
    </row>
    <row r="43" spans="2:19" x14ac:dyDescent="0.2">
      <c r="B43" s="53" t="s">
        <v>137</v>
      </c>
      <c r="C43" s="53"/>
      <c r="D43" s="84" t="s">
        <v>138</v>
      </c>
      <c r="E43" s="85"/>
      <c r="F43" s="85"/>
      <c r="G43" s="85"/>
      <c r="H43" s="85"/>
      <c r="I43" s="85"/>
      <c r="J43" s="85"/>
      <c r="K43" s="85"/>
      <c r="L43" s="86">
        <v>89.2</v>
      </c>
      <c r="M43" s="85"/>
      <c r="N43" s="85"/>
      <c r="O43" s="86">
        <v>89.2</v>
      </c>
      <c r="P43" s="85"/>
      <c r="Q43" s="85"/>
      <c r="R43" s="85"/>
      <c r="S43" s="56">
        <v>1</v>
      </c>
    </row>
    <row r="44" spans="2:19" x14ac:dyDescent="0.2">
      <c r="B44" s="53" t="s">
        <v>174</v>
      </c>
      <c r="C44" s="53"/>
      <c r="D44" s="84" t="s">
        <v>173</v>
      </c>
      <c r="E44" s="85"/>
      <c r="F44" s="85"/>
      <c r="G44" s="85"/>
      <c r="H44" s="85"/>
      <c r="I44" s="85"/>
      <c r="J44" s="85"/>
      <c r="K44" s="85"/>
      <c r="L44" s="86">
        <v>89.2</v>
      </c>
      <c r="M44" s="85"/>
      <c r="N44" s="85"/>
      <c r="O44" s="86">
        <v>89.2</v>
      </c>
      <c r="P44" s="85"/>
      <c r="Q44" s="85"/>
      <c r="R44" s="85"/>
      <c r="S44" s="56">
        <v>1</v>
      </c>
    </row>
    <row r="45" spans="2:19" x14ac:dyDescent="0.2">
      <c r="B45" s="92" t="s">
        <v>172</v>
      </c>
      <c r="C45" s="93"/>
      <c r="D45" s="93"/>
      <c r="E45" s="93"/>
      <c r="F45" s="93"/>
      <c r="G45" s="93"/>
      <c r="H45" s="93"/>
      <c r="I45" s="93"/>
      <c r="J45" s="93"/>
      <c r="K45" s="93"/>
      <c r="L45" s="94">
        <v>622326.09</v>
      </c>
      <c r="M45" s="93"/>
      <c r="N45" s="93"/>
      <c r="O45" s="94">
        <v>613388.93000000005</v>
      </c>
      <c r="P45" s="93"/>
      <c r="Q45" s="93"/>
      <c r="R45" s="93"/>
      <c r="S45" s="66">
        <v>0.98560000000000003</v>
      </c>
    </row>
    <row r="46" spans="2:19" x14ac:dyDescent="0.2">
      <c r="B46" s="89" t="s">
        <v>171</v>
      </c>
      <c r="C46" s="90"/>
      <c r="D46" s="90"/>
      <c r="E46" s="90"/>
      <c r="F46" s="90"/>
      <c r="G46" s="90"/>
      <c r="H46" s="90"/>
      <c r="I46" s="90"/>
      <c r="J46" s="90"/>
      <c r="K46" s="90"/>
      <c r="L46" s="91">
        <v>558820.02</v>
      </c>
      <c r="M46" s="90"/>
      <c r="N46" s="90"/>
      <c r="O46" s="91">
        <v>554242.74</v>
      </c>
      <c r="P46" s="90"/>
      <c r="Q46" s="90"/>
      <c r="R46" s="90"/>
      <c r="S46" s="67">
        <v>0.99180000000000001</v>
      </c>
    </row>
    <row r="47" spans="2:19" x14ac:dyDescent="0.2">
      <c r="B47" s="87" t="s">
        <v>136</v>
      </c>
      <c r="C47" s="85"/>
      <c r="D47" s="85"/>
      <c r="E47" s="85"/>
      <c r="F47" s="85"/>
      <c r="G47" s="85"/>
      <c r="H47" s="85"/>
      <c r="I47" s="85"/>
      <c r="J47" s="85"/>
      <c r="K47" s="85"/>
      <c r="L47" s="88">
        <v>2330.59</v>
      </c>
      <c r="M47" s="85"/>
      <c r="N47" s="85"/>
      <c r="O47" s="88">
        <v>1003.26</v>
      </c>
      <c r="P47" s="85"/>
      <c r="Q47" s="85"/>
      <c r="R47" s="85"/>
      <c r="S47" s="55">
        <v>0.43049999999999999</v>
      </c>
    </row>
    <row r="48" spans="2:19" x14ac:dyDescent="0.2">
      <c r="B48" s="53" t="s">
        <v>137</v>
      </c>
      <c r="C48" s="53"/>
      <c r="D48" s="84" t="s">
        <v>138</v>
      </c>
      <c r="E48" s="85"/>
      <c r="F48" s="85"/>
      <c r="G48" s="85"/>
      <c r="H48" s="85"/>
      <c r="I48" s="85"/>
      <c r="J48" s="85"/>
      <c r="K48" s="85"/>
      <c r="L48" s="86">
        <v>2330.59</v>
      </c>
      <c r="M48" s="85"/>
      <c r="N48" s="85"/>
      <c r="O48" s="86">
        <v>1003.26</v>
      </c>
      <c r="P48" s="85"/>
      <c r="Q48" s="85"/>
      <c r="R48" s="85"/>
      <c r="S48" s="56">
        <v>0.43049999999999999</v>
      </c>
    </row>
    <row r="49" spans="2:19" x14ac:dyDescent="0.2">
      <c r="B49" s="53" t="s">
        <v>139</v>
      </c>
      <c r="C49" s="53"/>
      <c r="D49" s="84" t="s">
        <v>140</v>
      </c>
      <c r="E49" s="85"/>
      <c r="F49" s="85"/>
      <c r="G49" s="85"/>
      <c r="H49" s="85"/>
      <c r="I49" s="85"/>
      <c r="J49" s="85"/>
      <c r="K49" s="85"/>
      <c r="L49" s="86">
        <v>2330.59</v>
      </c>
      <c r="M49" s="85"/>
      <c r="N49" s="85"/>
      <c r="O49" s="86">
        <v>1003.26</v>
      </c>
      <c r="P49" s="85"/>
      <c r="Q49" s="85"/>
      <c r="R49" s="85"/>
      <c r="S49" s="56">
        <v>0.43049999999999999</v>
      </c>
    </row>
    <row r="50" spans="2:19" x14ac:dyDescent="0.2">
      <c r="B50" s="87" t="s">
        <v>141</v>
      </c>
      <c r="C50" s="85"/>
      <c r="D50" s="85"/>
      <c r="E50" s="85"/>
      <c r="F50" s="85"/>
      <c r="G50" s="85"/>
      <c r="H50" s="85"/>
      <c r="I50" s="85"/>
      <c r="J50" s="85"/>
      <c r="K50" s="85"/>
      <c r="L50" s="88">
        <v>4228.6000000000004</v>
      </c>
      <c r="M50" s="85"/>
      <c r="N50" s="85"/>
      <c r="O50" s="88">
        <v>1809.74</v>
      </c>
      <c r="P50" s="85"/>
      <c r="Q50" s="85"/>
      <c r="R50" s="85"/>
      <c r="S50" s="55">
        <v>0.42799999999999999</v>
      </c>
    </row>
    <row r="51" spans="2:19" x14ac:dyDescent="0.2">
      <c r="B51" s="53" t="s">
        <v>137</v>
      </c>
      <c r="C51" s="53"/>
      <c r="D51" s="84" t="s">
        <v>138</v>
      </c>
      <c r="E51" s="85"/>
      <c r="F51" s="85"/>
      <c r="G51" s="85"/>
      <c r="H51" s="85"/>
      <c r="I51" s="85"/>
      <c r="J51" s="85"/>
      <c r="K51" s="85"/>
      <c r="L51" s="86">
        <v>4228.6000000000004</v>
      </c>
      <c r="M51" s="85"/>
      <c r="N51" s="85"/>
      <c r="O51" s="86">
        <v>1809.74</v>
      </c>
      <c r="P51" s="85"/>
      <c r="Q51" s="85"/>
      <c r="R51" s="85"/>
      <c r="S51" s="56">
        <v>0.42799999999999999</v>
      </c>
    </row>
    <row r="52" spans="2:19" x14ac:dyDescent="0.2">
      <c r="B52" s="53" t="s">
        <v>139</v>
      </c>
      <c r="C52" s="53"/>
      <c r="D52" s="84" t="s">
        <v>140</v>
      </c>
      <c r="E52" s="85"/>
      <c r="F52" s="85"/>
      <c r="G52" s="85"/>
      <c r="H52" s="85"/>
      <c r="I52" s="85"/>
      <c r="J52" s="85"/>
      <c r="K52" s="85"/>
      <c r="L52" s="86">
        <v>4000</v>
      </c>
      <c r="M52" s="85"/>
      <c r="N52" s="85"/>
      <c r="O52" s="86">
        <v>1790.49</v>
      </c>
      <c r="P52" s="85"/>
      <c r="Q52" s="85"/>
      <c r="R52" s="85"/>
      <c r="S52" s="56">
        <v>0.4476</v>
      </c>
    </row>
    <row r="53" spans="2:19" x14ac:dyDescent="0.2">
      <c r="B53" s="53" t="s">
        <v>142</v>
      </c>
      <c r="C53" s="53"/>
      <c r="D53" s="84" t="s">
        <v>143</v>
      </c>
      <c r="E53" s="85"/>
      <c r="F53" s="85"/>
      <c r="G53" s="85"/>
      <c r="H53" s="85"/>
      <c r="I53" s="85"/>
      <c r="J53" s="85"/>
      <c r="K53" s="85"/>
      <c r="L53" s="86">
        <v>228.6</v>
      </c>
      <c r="M53" s="85"/>
      <c r="N53" s="85"/>
      <c r="O53" s="86">
        <v>19.25</v>
      </c>
      <c r="P53" s="85"/>
      <c r="Q53" s="85"/>
      <c r="R53" s="85"/>
      <c r="S53" s="56">
        <v>8.4199999999999997E-2</v>
      </c>
    </row>
    <row r="54" spans="2:19" x14ac:dyDescent="0.2">
      <c r="B54" s="87" t="s">
        <v>144</v>
      </c>
      <c r="C54" s="85"/>
      <c r="D54" s="85"/>
      <c r="E54" s="85"/>
      <c r="F54" s="85"/>
      <c r="G54" s="85"/>
      <c r="H54" s="85"/>
      <c r="I54" s="85"/>
      <c r="J54" s="85"/>
      <c r="K54" s="85"/>
      <c r="L54" s="88">
        <v>27248.69</v>
      </c>
      <c r="M54" s="85"/>
      <c r="N54" s="85"/>
      <c r="O54" s="88">
        <v>26652.42</v>
      </c>
      <c r="P54" s="85"/>
      <c r="Q54" s="85"/>
      <c r="R54" s="85"/>
      <c r="S54" s="55">
        <v>0.97809999999999997</v>
      </c>
    </row>
    <row r="55" spans="2:19" x14ac:dyDescent="0.2">
      <c r="B55" s="53" t="s">
        <v>137</v>
      </c>
      <c r="C55" s="53"/>
      <c r="D55" s="84" t="s">
        <v>138</v>
      </c>
      <c r="E55" s="85"/>
      <c r="F55" s="85"/>
      <c r="G55" s="85"/>
      <c r="H55" s="85"/>
      <c r="I55" s="85"/>
      <c r="J55" s="85"/>
      <c r="K55" s="85"/>
      <c r="L55" s="86">
        <v>27248.69</v>
      </c>
      <c r="M55" s="85"/>
      <c r="N55" s="85"/>
      <c r="O55" s="86">
        <v>26652.42</v>
      </c>
      <c r="P55" s="85"/>
      <c r="Q55" s="85"/>
      <c r="R55" s="85"/>
      <c r="S55" s="56">
        <v>0.97809999999999997</v>
      </c>
    </row>
    <row r="56" spans="2:19" x14ac:dyDescent="0.2">
      <c r="B56" s="53" t="s">
        <v>139</v>
      </c>
      <c r="C56" s="53"/>
      <c r="D56" s="84" t="s">
        <v>140</v>
      </c>
      <c r="E56" s="85"/>
      <c r="F56" s="85"/>
      <c r="G56" s="85"/>
      <c r="H56" s="85"/>
      <c r="I56" s="85"/>
      <c r="J56" s="85"/>
      <c r="K56" s="85"/>
      <c r="L56" s="86">
        <v>26998.69</v>
      </c>
      <c r="M56" s="85"/>
      <c r="N56" s="85"/>
      <c r="O56" s="86">
        <v>26402.42</v>
      </c>
      <c r="P56" s="85"/>
      <c r="Q56" s="85"/>
      <c r="R56" s="85"/>
      <c r="S56" s="56">
        <v>0.97789999999999999</v>
      </c>
    </row>
    <row r="57" spans="2:19" x14ac:dyDescent="0.2">
      <c r="B57" s="53" t="s">
        <v>142</v>
      </c>
      <c r="C57" s="53"/>
      <c r="D57" s="84" t="s">
        <v>143</v>
      </c>
      <c r="E57" s="85"/>
      <c r="F57" s="85"/>
      <c r="G57" s="85"/>
      <c r="H57" s="85"/>
      <c r="I57" s="85"/>
      <c r="J57" s="85"/>
      <c r="K57" s="85"/>
      <c r="L57" s="86">
        <v>250</v>
      </c>
      <c r="M57" s="85"/>
      <c r="N57" s="85"/>
      <c r="O57" s="86">
        <v>250</v>
      </c>
      <c r="P57" s="85"/>
      <c r="Q57" s="85"/>
      <c r="R57" s="85"/>
      <c r="S57" s="56">
        <v>1</v>
      </c>
    </row>
    <row r="58" spans="2:19" x14ac:dyDescent="0.2">
      <c r="B58" s="87" t="s">
        <v>145</v>
      </c>
      <c r="C58" s="85"/>
      <c r="D58" s="85"/>
      <c r="E58" s="85"/>
      <c r="F58" s="85"/>
      <c r="G58" s="85"/>
      <c r="H58" s="85"/>
      <c r="I58" s="85"/>
      <c r="J58" s="85"/>
      <c r="K58" s="85"/>
      <c r="L58" s="88">
        <v>187.14</v>
      </c>
      <c r="M58" s="85"/>
      <c r="N58" s="85"/>
      <c r="O58" s="88">
        <v>187.14</v>
      </c>
      <c r="P58" s="85"/>
      <c r="Q58" s="85"/>
      <c r="R58" s="85"/>
      <c r="S58" s="55">
        <v>1</v>
      </c>
    </row>
    <row r="59" spans="2:19" x14ac:dyDescent="0.2">
      <c r="B59" s="53" t="s">
        <v>137</v>
      </c>
      <c r="C59" s="53"/>
      <c r="D59" s="84" t="s">
        <v>138</v>
      </c>
      <c r="E59" s="85"/>
      <c r="F59" s="85"/>
      <c r="G59" s="85"/>
      <c r="H59" s="85"/>
      <c r="I59" s="85"/>
      <c r="J59" s="85"/>
      <c r="K59" s="85"/>
      <c r="L59" s="86">
        <v>187.14</v>
      </c>
      <c r="M59" s="85"/>
      <c r="N59" s="85"/>
      <c r="O59" s="86">
        <v>187.14</v>
      </c>
      <c r="P59" s="85"/>
      <c r="Q59" s="85"/>
      <c r="R59" s="85"/>
      <c r="S59" s="56">
        <v>1</v>
      </c>
    </row>
    <row r="60" spans="2:19" x14ac:dyDescent="0.2">
      <c r="B60" s="53" t="s">
        <v>139</v>
      </c>
      <c r="C60" s="53"/>
      <c r="D60" s="84" t="s">
        <v>140</v>
      </c>
      <c r="E60" s="85"/>
      <c r="F60" s="85"/>
      <c r="G60" s="85"/>
      <c r="H60" s="85"/>
      <c r="I60" s="85"/>
      <c r="J60" s="85"/>
      <c r="K60" s="85"/>
      <c r="L60" s="86">
        <v>187.14</v>
      </c>
      <c r="M60" s="85"/>
      <c r="N60" s="85"/>
      <c r="O60" s="86">
        <v>187.14</v>
      </c>
      <c r="P60" s="85"/>
      <c r="Q60" s="85"/>
      <c r="R60" s="85"/>
      <c r="S60" s="56">
        <v>1</v>
      </c>
    </row>
    <row r="61" spans="2:19" x14ac:dyDescent="0.2">
      <c r="B61" s="87" t="s">
        <v>146</v>
      </c>
      <c r="C61" s="85"/>
      <c r="D61" s="85"/>
      <c r="E61" s="85"/>
      <c r="F61" s="85"/>
      <c r="G61" s="85"/>
      <c r="H61" s="85"/>
      <c r="I61" s="85"/>
      <c r="J61" s="85"/>
      <c r="K61" s="85"/>
      <c r="L61" s="88">
        <v>524825</v>
      </c>
      <c r="M61" s="85"/>
      <c r="N61" s="85"/>
      <c r="O61" s="88">
        <v>524590.18000000005</v>
      </c>
      <c r="P61" s="85"/>
      <c r="Q61" s="85"/>
      <c r="R61" s="85"/>
      <c r="S61" s="55">
        <v>0.99960000000000004</v>
      </c>
    </row>
    <row r="62" spans="2:19" x14ac:dyDescent="0.2">
      <c r="B62" s="53" t="s">
        <v>137</v>
      </c>
      <c r="C62" s="53"/>
      <c r="D62" s="84" t="s">
        <v>138</v>
      </c>
      <c r="E62" s="85"/>
      <c r="F62" s="85"/>
      <c r="G62" s="85"/>
      <c r="H62" s="85"/>
      <c r="I62" s="85"/>
      <c r="J62" s="85"/>
      <c r="K62" s="85"/>
      <c r="L62" s="86">
        <v>524825</v>
      </c>
      <c r="M62" s="85"/>
      <c r="N62" s="85"/>
      <c r="O62" s="86">
        <v>524590.18000000005</v>
      </c>
      <c r="P62" s="85"/>
      <c r="Q62" s="85"/>
      <c r="R62" s="85"/>
      <c r="S62" s="56">
        <v>0.99960000000000004</v>
      </c>
    </row>
    <row r="63" spans="2:19" x14ac:dyDescent="0.2">
      <c r="B63" s="53" t="s">
        <v>147</v>
      </c>
      <c r="C63" s="53"/>
      <c r="D63" s="84" t="s">
        <v>148</v>
      </c>
      <c r="E63" s="85"/>
      <c r="F63" s="85"/>
      <c r="G63" s="85"/>
      <c r="H63" s="85"/>
      <c r="I63" s="85"/>
      <c r="J63" s="85"/>
      <c r="K63" s="85"/>
      <c r="L63" s="86">
        <v>486000</v>
      </c>
      <c r="M63" s="85"/>
      <c r="N63" s="85"/>
      <c r="O63" s="86">
        <v>486388.85</v>
      </c>
      <c r="P63" s="85"/>
      <c r="Q63" s="85"/>
      <c r="R63" s="85"/>
      <c r="S63" s="56">
        <v>1.0007999999999999</v>
      </c>
    </row>
    <row r="64" spans="2:19" x14ac:dyDescent="0.2">
      <c r="B64" s="53" t="s">
        <v>139</v>
      </c>
      <c r="C64" s="53"/>
      <c r="D64" s="84" t="s">
        <v>140</v>
      </c>
      <c r="E64" s="85"/>
      <c r="F64" s="85"/>
      <c r="G64" s="85"/>
      <c r="H64" s="85"/>
      <c r="I64" s="85"/>
      <c r="J64" s="85"/>
      <c r="K64" s="85"/>
      <c r="L64" s="86">
        <v>38000</v>
      </c>
      <c r="M64" s="85"/>
      <c r="N64" s="85"/>
      <c r="O64" s="86">
        <v>37320.03</v>
      </c>
      <c r="P64" s="85"/>
      <c r="Q64" s="85"/>
      <c r="R64" s="85"/>
      <c r="S64" s="56">
        <v>0.98209999999999997</v>
      </c>
    </row>
    <row r="65" spans="2:19" x14ac:dyDescent="0.2">
      <c r="B65" s="53" t="s">
        <v>142</v>
      </c>
      <c r="C65" s="53"/>
      <c r="D65" s="84" t="s">
        <v>143</v>
      </c>
      <c r="E65" s="85"/>
      <c r="F65" s="85"/>
      <c r="G65" s="85"/>
      <c r="H65" s="85"/>
      <c r="I65" s="85"/>
      <c r="J65" s="85"/>
      <c r="K65" s="85"/>
      <c r="L65" s="86">
        <v>825</v>
      </c>
      <c r="M65" s="85"/>
      <c r="N65" s="85"/>
      <c r="O65" s="86">
        <v>881.3</v>
      </c>
      <c r="P65" s="85"/>
      <c r="Q65" s="85"/>
      <c r="R65" s="85"/>
      <c r="S65" s="56">
        <v>1.0682</v>
      </c>
    </row>
    <row r="66" spans="2:19" x14ac:dyDescent="0.2">
      <c r="B66" s="89" t="s">
        <v>170</v>
      </c>
      <c r="C66" s="90"/>
      <c r="D66" s="90"/>
      <c r="E66" s="90"/>
      <c r="F66" s="90"/>
      <c r="G66" s="90"/>
      <c r="H66" s="90"/>
      <c r="I66" s="90"/>
      <c r="J66" s="90"/>
      <c r="K66" s="90"/>
      <c r="L66" s="91">
        <v>11537.59</v>
      </c>
      <c r="M66" s="90"/>
      <c r="N66" s="90"/>
      <c r="O66" s="91">
        <v>7177.99</v>
      </c>
      <c r="P66" s="90"/>
      <c r="Q66" s="90"/>
      <c r="R66" s="90"/>
      <c r="S66" s="67">
        <v>0.62209999999999999</v>
      </c>
    </row>
    <row r="67" spans="2:19" x14ac:dyDescent="0.2">
      <c r="B67" s="87" t="s">
        <v>136</v>
      </c>
      <c r="C67" s="85"/>
      <c r="D67" s="85"/>
      <c r="E67" s="85"/>
      <c r="F67" s="85"/>
      <c r="G67" s="85"/>
      <c r="H67" s="85"/>
      <c r="I67" s="85"/>
      <c r="J67" s="85"/>
      <c r="K67" s="85"/>
      <c r="L67" s="88">
        <v>3379.98</v>
      </c>
      <c r="M67" s="85"/>
      <c r="N67" s="85"/>
      <c r="O67" s="88">
        <v>1646.99</v>
      </c>
      <c r="P67" s="85"/>
      <c r="Q67" s="85"/>
      <c r="R67" s="85"/>
      <c r="S67" s="55">
        <v>0.48730000000000001</v>
      </c>
    </row>
    <row r="68" spans="2:19" x14ac:dyDescent="0.2">
      <c r="B68" s="53" t="s">
        <v>149</v>
      </c>
      <c r="C68" s="53"/>
      <c r="D68" s="84" t="s">
        <v>150</v>
      </c>
      <c r="E68" s="85"/>
      <c r="F68" s="85"/>
      <c r="G68" s="85"/>
      <c r="H68" s="85"/>
      <c r="I68" s="85"/>
      <c r="J68" s="85"/>
      <c r="K68" s="85"/>
      <c r="L68" s="86">
        <v>3379.98</v>
      </c>
      <c r="M68" s="85"/>
      <c r="N68" s="85"/>
      <c r="O68" s="86">
        <v>1646.99</v>
      </c>
      <c r="P68" s="85"/>
      <c r="Q68" s="85"/>
      <c r="R68" s="85"/>
      <c r="S68" s="56">
        <v>0.48730000000000001</v>
      </c>
    </row>
    <row r="69" spans="2:19" x14ac:dyDescent="0.2">
      <c r="B69" s="53" t="s">
        <v>151</v>
      </c>
      <c r="C69" s="53"/>
      <c r="D69" s="84" t="s">
        <v>152</v>
      </c>
      <c r="E69" s="85"/>
      <c r="F69" s="85"/>
      <c r="G69" s="85"/>
      <c r="H69" s="85"/>
      <c r="I69" s="85"/>
      <c r="J69" s="85"/>
      <c r="K69" s="85"/>
      <c r="L69" s="86">
        <v>3379.98</v>
      </c>
      <c r="M69" s="85"/>
      <c r="N69" s="85"/>
      <c r="O69" s="86">
        <v>1646.99</v>
      </c>
      <c r="P69" s="85"/>
      <c r="Q69" s="85"/>
      <c r="R69" s="85"/>
      <c r="S69" s="56">
        <v>0.48730000000000001</v>
      </c>
    </row>
    <row r="70" spans="2:19" x14ac:dyDescent="0.2">
      <c r="B70" s="87" t="s">
        <v>141</v>
      </c>
      <c r="C70" s="85"/>
      <c r="D70" s="85"/>
      <c r="E70" s="85"/>
      <c r="F70" s="85"/>
      <c r="G70" s="85"/>
      <c r="H70" s="85"/>
      <c r="I70" s="85"/>
      <c r="J70" s="85"/>
      <c r="K70" s="85"/>
      <c r="L70" s="88">
        <v>4000</v>
      </c>
      <c r="M70" s="85"/>
      <c r="N70" s="85"/>
      <c r="O70" s="88">
        <v>0</v>
      </c>
      <c r="P70" s="85"/>
      <c r="Q70" s="85"/>
      <c r="R70" s="85"/>
      <c r="S70" s="55">
        <v>0</v>
      </c>
    </row>
    <row r="71" spans="2:19" x14ac:dyDescent="0.2">
      <c r="B71" s="53" t="s">
        <v>149</v>
      </c>
      <c r="C71" s="53"/>
      <c r="D71" s="84" t="s">
        <v>150</v>
      </c>
      <c r="E71" s="85"/>
      <c r="F71" s="85"/>
      <c r="G71" s="85"/>
      <c r="H71" s="85"/>
      <c r="I71" s="85"/>
      <c r="J71" s="85"/>
      <c r="K71" s="85"/>
      <c r="L71" s="86">
        <v>4000</v>
      </c>
      <c r="M71" s="85"/>
      <c r="N71" s="85"/>
      <c r="O71" s="86">
        <v>0</v>
      </c>
      <c r="P71" s="85"/>
      <c r="Q71" s="85"/>
      <c r="R71" s="85"/>
      <c r="S71" s="56">
        <v>0</v>
      </c>
    </row>
    <row r="72" spans="2:19" x14ac:dyDescent="0.2">
      <c r="B72" s="53" t="s">
        <v>151</v>
      </c>
      <c r="C72" s="53"/>
      <c r="D72" s="84" t="s">
        <v>152</v>
      </c>
      <c r="E72" s="85"/>
      <c r="F72" s="85"/>
      <c r="G72" s="85"/>
      <c r="H72" s="85"/>
      <c r="I72" s="85"/>
      <c r="J72" s="85"/>
      <c r="K72" s="85"/>
      <c r="L72" s="86">
        <v>4000</v>
      </c>
      <c r="M72" s="85"/>
      <c r="N72" s="85"/>
      <c r="O72" s="86">
        <v>0</v>
      </c>
      <c r="P72" s="85"/>
      <c r="Q72" s="85"/>
      <c r="R72" s="85"/>
      <c r="S72" s="56">
        <v>0</v>
      </c>
    </row>
    <row r="73" spans="2:19" x14ac:dyDescent="0.2">
      <c r="B73" s="87" t="s">
        <v>146</v>
      </c>
      <c r="C73" s="85"/>
      <c r="D73" s="85"/>
      <c r="E73" s="85"/>
      <c r="F73" s="85"/>
      <c r="G73" s="85"/>
      <c r="H73" s="85"/>
      <c r="I73" s="85"/>
      <c r="J73" s="85"/>
      <c r="K73" s="85"/>
      <c r="L73" s="88">
        <v>3094</v>
      </c>
      <c r="M73" s="85"/>
      <c r="N73" s="85"/>
      <c r="O73" s="88">
        <v>3121</v>
      </c>
      <c r="P73" s="85"/>
      <c r="Q73" s="85"/>
      <c r="R73" s="85"/>
      <c r="S73" s="55">
        <v>1.0086999999999999</v>
      </c>
    </row>
    <row r="74" spans="2:19" x14ac:dyDescent="0.2">
      <c r="B74" s="53" t="s">
        <v>137</v>
      </c>
      <c r="C74" s="53"/>
      <c r="D74" s="84" t="s">
        <v>138</v>
      </c>
      <c r="E74" s="85"/>
      <c r="F74" s="85"/>
      <c r="G74" s="85"/>
      <c r="H74" s="85"/>
      <c r="I74" s="85"/>
      <c r="J74" s="85"/>
      <c r="K74" s="85"/>
      <c r="L74" s="86">
        <v>2944</v>
      </c>
      <c r="M74" s="85"/>
      <c r="N74" s="85"/>
      <c r="O74" s="86">
        <v>0</v>
      </c>
      <c r="P74" s="85"/>
      <c r="Q74" s="85"/>
      <c r="R74" s="85"/>
      <c r="S74" s="56">
        <v>0</v>
      </c>
    </row>
    <row r="75" spans="2:19" x14ac:dyDescent="0.2">
      <c r="B75" s="53" t="s">
        <v>139</v>
      </c>
      <c r="C75" s="53"/>
      <c r="D75" s="84" t="s">
        <v>140</v>
      </c>
      <c r="E75" s="85"/>
      <c r="F75" s="85"/>
      <c r="G75" s="85"/>
      <c r="H75" s="85"/>
      <c r="I75" s="85"/>
      <c r="J75" s="85"/>
      <c r="K75" s="85"/>
      <c r="L75" s="86">
        <v>2944</v>
      </c>
      <c r="M75" s="85"/>
      <c r="N75" s="85"/>
      <c r="O75" s="86">
        <v>0</v>
      </c>
      <c r="P75" s="85"/>
      <c r="Q75" s="85"/>
      <c r="R75" s="85"/>
      <c r="S75" s="56">
        <v>0</v>
      </c>
    </row>
    <row r="76" spans="2:19" x14ac:dyDescent="0.2">
      <c r="B76" s="53" t="s">
        <v>149</v>
      </c>
      <c r="C76" s="53"/>
      <c r="D76" s="84" t="s">
        <v>150</v>
      </c>
      <c r="E76" s="85"/>
      <c r="F76" s="85"/>
      <c r="G76" s="85"/>
      <c r="H76" s="85"/>
      <c r="I76" s="85"/>
      <c r="J76" s="85"/>
      <c r="K76" s="85"/>
      <c r="L76" s="86">
        <v>150</v>
      </c>
      <c r="M76" s="85"/>
      <c r="N76" s="85"/>
      <c r="O76" s="86">
        <v>3121</v>
      </c>
      <c r="P76" s="85"/>
      <c r="Q76" s="85"/>
      <c r="R76" s="85"/>
      <c r="S76" s="56">
        <v>20.806699999999999</v>
      </c>
    </row>
    <row r="77" spans="2:19" x14ac:dyDescent="0.2">
      <c r="B77" s="53" t="s">
        <v>151</v>
      </c>
      <c r="C77" s="53"/>
      <c r="D77" s="84" t="s">
        <v>152</v>
      </c>
      <c r="E77" s="85"/>
      <c r="F77" s="85"/>
      <c r="G77" s="85"/>
      <c r="H77" s="85"/>
      <c r="I77" s="85"/>
      <c r="J77" s="85"/>
      <c r="K77" s="85"/>
      <c r="L77" s="86">
        <v>150</v>
      </c>
      <c r="M77" s="85"/>
      <c r="N77" s="85"/>
      <c r="O77" s="86">
        <v>3121</v>
      </c>
      <c r="P77" s="85"/>
      <c r="Q77" s="85"/>
      <c r="R77" s="85"/>
      <c r="S77" s="56">
        <v>20.806699999999999</v>
      </c>
    </row>
    <row r="78" spans="2:19" x14ac:dyDescent="0.2">
      <c r="B78" s="87" t="s">
        <v>169</v>
      </c>
      <c r="C78" s="85"/>
      <c r="D78" s="85"/>
      <c r="E78" s="85"/>
      <c r="F78" s="85"/>
      <c r="G78" s="85"/>
      <c r="H78" s="85"/>
      <c r="I78" s="85"/>
      <c r="J78" s="85"/>
      <c r="K78" s="85"/>
      <c r="L78" s="88">
        <v>663.61</v>
      </c>
      <c r="M78" s="85"/>
      <c r="N78" s="85"/>
      <c r="O78" s="88">
        <v>0</v>
      </c>
      <c r="P78" s="85"/>
      <c r="Q78" s="85"/>
      <c r="R78" s="85"/>
      <c r="S78" s="55">
        <v>0</v>
      </c>
    </row>
    <row r="79" spans="2:19" x14ac:dyDescent="0.2">
      <c r="B79" s="53" t="s">
        <v>137</v>
      </c>
      <c r="C79" s="53"/>
      <c r="D79" s="84" t="s">
        <v>138</v>
      </c>
      <c r="E79" s="85"/>
      <c r="F79" s="85"/>
      <c r="G79" s="85"/>
      <c r="H79" s="85"/>
      <c r="I79" s="85"/>
      <c r="J79" s="85"/>
      <c r="K79" s="85"/>
      <c r="L79" s="86">
        <v>663.61</v>
      </c>
      <c r="M79" s="85"/>
      <c r="N79" s="85"/>
      <c r="O79" s="86">
        <v>0</v>
      </c>
      <c r="P79" s="85"/>
      <c r="Q79" s="85"/>
      <c r="R79" s="85"/>
      <c r="S79" s="56">
        <v>0</v>
      </c>
    </row>
    <row r="80" spans="2:19" x14ac:dyDescent="0.2">
      <c r="B80" s="53" t="s">
        <v>139</v>
      </c>
      <c r="C80" s="53"/>
      <c r="D80" s="84" t="s">
        <v>140</v>
      </c>
      <c r="E80" s="85"/>
      <c r="F80" s="85"/>
      <c r="G80" s="85"/>
      <c r="H80" s="85"/>
      <c r="I80" s="85"/>
      <c r="J80" s="85"/>
      <c r="K80" s="85"/>
      <c r="L80" s="86">
        <v>663.61</v>
      </c>
      <c r="M80" s="85"/>
      <c r="N80" s="85"/>
      <c r="O80" s="86">
        <v>0</v>
      </c>
      <c r="P80" s="85"/>
      <c r="Q80" s="85"/>
      <c r="R80" s="85"/>
      <c r="S80" s="56">
        <v>0</v>
      </c>
    </row>
    <row r="81" spans="2:19" x14ac:dyDescent="0.2">
      <c r="B81" s="87" t="s">
        <v>204</v>
      </c>
      <c r="C81" s="85"/>
      <c r="D81" s="85"/>
      <c r="E81" s="85"/>
      <c r="F81" s="85"/>
      <c r="G81" s="85"/>
      <c r="H81" s="85"/>
      <c r="I81" s="85"/>
      <c r="J81" s="85"/>
      <c r="K81" s="85"/>
      <c r="L81" s="88">
        <v>400</v>
      </c>
      <c r="M81" s="85"/>
      <c r="N81" s="85"/>
      <c r="O81" s="88">
        <v>2410</v>
      </c>
      <c r="P81" s="85"/>
      <c r="Q81" s="85"/>
      <c r="R81" s="85"/>
      <c r="S81" s="55">
        <v>6.0250000000000004</v>
      </c>
    </row>
    <row r="82" spans="2:19" x14ac:dyDescent="0.2">
      <c r="B82" s="53" t="s">
        <v>149</v>
      </c>
      <c r="C82" s="53"/>
      <c r="D82" s="84" t="s">
        <v>150</v>
      </c>
      <c r="E82" s="85"/>
      <c r="F82" s="85"/>
      <c r="G82" s="85"/>
      <c r="H82" s="85"/>
      <c r="I82" s="85"/>
      <c r="J82" s="85"/>
      <c r="K82" s="85"/>
      <c r="L82" s="86">
        <v>400</v>
      </c>
      <c r="M82" s="85"/>
      <c r="N82" s="85"/>
      <c r="O82" s="86">
        <v>2410</v>
      </c>
      <c r="P82" s="85"/>
      <c r="Q82" s="85"/>
      <c r="R82" s="85"/>
      <c r="S82" s="56">
        <v>6.0250000000000004</v>
      </c>
    </row>
    <row r="83" spans="2:19" x14ac:dyDescent="0.2">
      <c r="B83" s="53" t="s">
        <v>151</v>
      </c>
      <c r="C83" s="53"/>
      <c r="D83" s="84" t="s">
        <v>152</v>
      </c>
      <c r="E83" s="85"/>
      <c r="F83" s="85"/>
      <c r="G83" s="85"/>
      <c r="H83" s="85"/>
      <c r="I83" s="85"/>
      <c r="J83" s="85"/>
      <c r="K83" s="85"/>
      <c r="L83" s="86">
        <v>400</v>
      </c>
      <c r="M83" s="85"/>
      <c r="N83" s="85"/>
      <c r="O83" s="86">
        <v>2410</v>
      </c>
      <c r="P83" s="85"/>
      <c r="Q83" s="85"/>
      <c r="R83" s="85"/>
      <c r="S83" s="56">
        <v>6.0250000000000004</v>
      </c>
    </row>
    <row r="84" spans="2:19" x14ac:dyDescent="0.2">
      <c r="B84" s="89" t="s">
        <v>168</v>
      </c>
      <c r="C84" s="90"/>
      <c r="D84" s="90"/>
      <c r="E84" s="90"/>
      <c r="F84" s="90"/>
      <c r="G84" s="90"/>
      <c r="H84" s="90"/>
      <c r="I84" s="90"/>
      <c r="J84" s="90"/>
      <c r="K84" s="90"/>
      <c r="L84" s="91">
        <v>51968.480000000003</v>
      </c>
      <c r="M84" s="90"/>
      <c r="N84" s="90"/>
      <c r="O84" s="91">
        <v>51968.2</v>
      </c>
      <c r="P84" s="90"/>
      <c r="Q84" s="90"/>
      <c r="R84" s="90"/>
      <c r="S84" s="67">
        <v>1</v>
      </c>
    </row>
    <row r="85" spans="2:19" x14ac:dyDescent="0.2">
      <c r="B85" s="87" t="s">
        <v>144</v>
      </c>
      <c r="C85" s="85"/>
      <c r="D85" s="85"/>
      <c r="E85" s="85"/>
      <c r="F85" s="85"/>
      <c r="G85" s="85"/>
      <c r="H85" s="85"/>
      <c r="I85" s="85"/>
      <c r="J85" s="85"/>
      <c r="K85" s="85"/>
      <c r="L85" s="88">
        <v>51968.480000000003</v>
      </c>
      <c r="M85" s="85"/>
      <c r="N85" s="85"/>
      <c r="O85" s="88">
        <v>51968.2</v>
      </c>
      <c r="P85" s="85"/>
      <c r="Q85" s="85"/>
      <c r="R85" s="85"/>
      <c r="S85" s="55">
        <v>1</v>
      </c>
    </row>
    <row r="86" spans="2:19" x14ac:dyDescent="0.2">
      <c r="B86" s="53" t="s">
        <v>137</v>
      </c>
      <c r="C86" s="53"/>
      <c r="D86" s="84" t="s">
        <v>138</v>
      </c>
      <c r="E86" s="85"/>
      <c r="F86" s="85"/>
      <c r="G86" s="85"/>
      <c r="H86" s="85"/>
      <c r="I86" s="85"/>
      <c r="J86" s="85"/>
      <c r="K86" s="85"/>
      <c r="L86" s="86">
        <v>51968.480000000003</v>
      </c>
      <c r="M86" s="85"/>
      <c r="N86" s="85"/>
      <c r="O86" s="86">
        <v>51968.2</v>
      </c>
      <c r="P86" s="85"/>
      <c r="Q86" s="85"/>
      <c r="R86" s="85"/>
      <c r="S86" s="56">
        <v>1</v>
      </c>
    </row>
    <row r="87" spans="2:19" x14ac:dyDescent="0.2">
      <c r="B87" s="53" t="s">
        <v>139</v>
      </c>
      <c r="C87" s="53"/>
      <c r="D87" s="84" t="s">
        <v>140</v>
      </c>
      <c r="E87" s="85"/>
      <c r="F87" s="85"/>
      <c r="G87" s="85"/>
      <c r="H87" s="85"/>
      <c r="I87" s="85"/>
      <c r="J87" s="85"/>
      <c r="K87" s="85"/>
      <c r="L87" s="86">
        <v>51968.480000000003</v>
      </c>
      <c r="M87" s="85"/>
      <c r="N87" s="85"/>
      <c r="O87" s="86">
        <v>51968.2</v>
      </c>
      <c r="P87" s="85"/>
      <c r="Q87" s="85"/>
      <c r="R87" s="85"/>
      <c r="S87" s="56">
        <v>1</v>
      </c>
    </row>
    <row r="88" spans="2:19" ht="409.6" hidden="1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</row>
    <row r="89" spans="2:19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</row>
  </sheetData>
  <mergeCells count="240">
    <mergeCell ref="H9:J9"/>
    <mergeCell ref="D11:K11"/>
    <mergeCell ref="L11:N11"/>
    <mergeCell ref="B7:S7"/>
    <mergeCell ref="B2:F2"/>
    <mergeCell ref="N2:O2"/>
    <mergeCell ref="R2:U2"/>
    <mergeCell ref="B3:E3"/>
    <mergeCell ref="M3:O3"/>
    <mergeCell ref="R3:U3"/>
    <mergeCell ref="C4:S5"/>
    <mergeCell ref="B14:K14"/>
    <mergeCell ref="L14:N14"/>
    <mergeCell ref="O14:R14"/>
    <mergeCell ref="B15:K15"/>
    <mergeCell ref="L15:N15"/>
    <mergeCell ref="O15:R15"/>
    <mergeCell ref="O11:R11"/>
    <mergeCell ref="B12:K12"/>
    <mergeCell ref="L12:N12"/>
    <mergeCell ref="O12:R12"/>
    <mergeCell ref="B13:K13"/>
    <mergeCell ref="L13:N13"/>
    <mergeCell ref="O13:R13"/>
    <mergeCell ref="D18:K18"/>
    <mergeCell ref="L18:N18"/>
    <mergeCell ref="O18:R18"/>
    <mergeCell ref="D19:K19"/>
    <mergeCell ref="L19:N19"/>
    <mergeCell ref="O19:R19"/>
    <mergeCell ref="B16:K16"/>
    <mergeCell ref="L16:N16"/>
    <mergeCell ref="O16:R16"/>
    <mergeCell ref="B17:K17"/>
    <mergeCell ref="L17:N17"/>
    <mergeCell ref="O17:R17"/>
    <mergeCell ref="D22:K22"/>
    <mergeCell ref="L22:N22"/>
    <mergeCell ref="O22:R22"/>
    <mergeCell ref="D23:K23"/>
    <mergeCell ref="L23:N23"/>
    <mergeCell ref="O23:R23"/>
    <mergeCell ref="B20:K20"/>
    <mergeCell ref="L20:N20"/>
    <mergeCell ref="O20:R20"/>
    <mergeCell ref="B21:K21"/>
    <mergeCell ref="L21:N21"/>
    <mergeCell ref="O21:R21"/>
    <mergeCell ref="D26:K26"/>
    <mergeCell ref="L26:N26"/>
    <mergeCell ref="O26:R26"/>
    <mergeCell ref="D27:K27"/>
    <mergeCell ref="L27:N27"/>
    <mergeCell ref="O27:R27"/>
    <mergeCell ref="B24:K24"/>
    <mergeCell ref="L24:N24"/>
    <mergeCell ref="O24:R24"/>
    <mergeCell ref="B25:K25"/>
    <mergeCell ref="L25:N25"/>
    <mergeCell ref="O25:R25"/>
    <mergeCell ref="B30:K30"/>
    <mergeCell ref="L30:N30"/>
    <mergeCell ref="O30:R30"/>
    <mergeCell ref="B31:K31"/>
    <mergeCell ref="L31:N31"/>
    <mergeCell ref="O31:R31"/>
    <mergeCell ref="D28:K28"/>
    <mergeCell ref="L28:N28"/>
    <mergeCell ref="O28:R28"/>
    <mergeCell ref="D29:K29"/>
    <mergeCell ref="L29:N29"/>
    <mergeCell ref="O29:R29"/>
    <mergeCell ref="B34:K34"/>
    <mergeCell ref="L34:N34"/>
    <mergeCell ref="O34:R34"/>
    <mergeCell ref="B35:K35"/>
    <mergeCell ref="L35:N35"/>
    <mergeCell ref="O35:R35"/>
    <mergeCell ref="D32:K32"/>
    <mergeCell ref="L32:N32"/>
    <mergeCell ref="O32:R32"/>
    <mergeCell ref="D33:K33"/>
    <mergeCell ref="L33:N33"/>
    <mergeCell ref="O33:R33"/>
    <mergeCell ref="B38:K38"/>
    <mergeCell ref="L38:N38"/>
    <mergeCell ref="O38:R38"/>
    <mergeCell ref="D39:K39"/>
    <mergeCell ref="L39:N39"/>
    <mergeCell ref="O39:R39"/>
    <mergeCell ref="D36:K36"/>
    <mergeCell ref="L36:N36"/>
    <mergeCell ref="O36:R36"/>
    <mergeCell ref="D37:K37"/>
    <mergeCell ref="L37:N37"/>
    <mergeCell ref="O37:R37"/>
    <mergeCell ref="B42:K42"/>
    <mergeCell ref="L42:N42"/>
    <mergeCell ref="O42:R42"/>
    <mergeCell ref="D43:K43"/>
    <mergeCell ref="L43:N43"/>
    <mergeCell ref="O43:R43"/>
    <mergeCell ref="D40:K40"/>
    <mergeCell ref="L40:N40"/>
    <mergeCell ref="O40:R40"/>
    <mergeCell ref="B41:K41"/>
    <mergeCell ref="L41:N41"/>
    <mergeCell ref="O41:R41"/>
    <mergeCell ref="B46:K46"/>
    <mergeCell ref="L46:N46"/>
    <mergeCell ref="O46:R46"/>
    <mergeCell ref="B47:K47"/>
    <mergeCell ref="L47:N47"/>
    <mergeCell ref="O47:R47"/>
    <mergeCell ref="D44:K44"/>
    <mergeCell ref="L44:N44"/>
    <mergeCell ref="O44:R44"/>
    <mergeCell ref="B45:K45"/>
    <mergeCell ref="L45:N45"/>
    <mergeCell ref="O45:R45"/>
    <mergeCell ref="B50:K50"/>
    <mergeCell ref="L50:N50"/>
    <mergeCell ref="O50:R50"/>
    <mergeCell ref="D51:K51"/>
    <mergeCell ref="L51:N51"/>
    <mergeCell ref="O51:R51"/>
    <mergeCell ref="D48:K48"/>
    <mergeCell ref="L48:N48"/>
    <mergeCell ref="O48:R48"/>
    <mergeCell ref="D49:K49"/>
    <mergeCell ref="L49:N49"/>
    <mergeCell ref="O49:R49"/>
    <mergeCell ref="B54:K54"/>
    <mergeCell ref="L54:N54"/>
    <mergeCell ref="O54:R54"/>
    <mergeCell ref="D55:K55"/>
    <mergeCell ref="L55:N55"/>
    <mergeCell ref="O55:R55"/>
    <mergeCell ref="D52:K52"/>
    <mergeCell ref="L52:N52"/>
    <mergeCell ref="O52:R52"/>
    <mergeCell ref="D53:K53"/>
    <mergeCell ref="L53:N53"/>
    <mergeCell ref="O53:R53"/>
    <mergeCell ref="B58:K58"/>
    <mergeCell ref="L58:N58"/>
    <mergeCell ref="O58:R58"/>
    <mergeCell ref="D59:K59"/>
    <mergeCell ref="L59:N59"/>
    <mergeCell ref="O59:R59"/>
    <mergeCell ref="D56:K56"/>
    <mergeCell ref="L56:N56"/>
    <mergeCell ref="O56:R56"/>
    <mergeCell ref="D57:K57"/>
    <mergeCell ref="L57:N57"/>
    <mergeCell ref="O57:R57"/>
    <mergeCell ref="D62:K62"/>
    <mergeCell ref="L62:N62"/>
    <mergeCell ref="O62:R62"/>
    <mergeCell ref="D63:K63"/>
    <mergeCell ref="L63:N63"/>
    <mergeCell ref="O63:R63"/>
    <mergeCell ref="D60:K60"/>
    <mergeCell ref="L60:N60"/>
    <mergeCell ref="O60:R60"/>
    <mergeCell ref="B61:K61"/>
    <mergeCell ref="L61:N61"/>
    <mergeCell ref="O61:R61"/>
    <mergeCell ref="B66:K66"/>
    <mergeCell ref="L66:N66"/>
    <mergeCell ref="O66:R66"/>
    <mergeCell ref="B67:K67"/>
    <mergeCell ref="L67:N67"/>
    <mergeCell ref="O67:R67"/>
    <mergeCell ref="D64:K64"/>
    <mergeCell ref="L64:N64"/>
    <mergeCell ref="O64:R64"/>
    <mergeCell ref="D65:K65"/>
    <mergeCell ref="L65:N65"/>
    <mergeCell ref="O65:R65"/>
    <mergeCell ref="B70:K70"/>
    <mergeCell ref="L70:N70"/>
    <mergeCell ref="O70:R70"/>
    <mergeCell ref="D71:K71"/>
    <mergeCell ref="L71:N71"/>
    <mergeCell ref="O71:R71"/>
    <mergeCell ref="D68:K68"/>
    <mergeCell ref="L68:N68"/>
    <mergeCell ref="O68:R68"/>
    <mergeCell ref="D69:K69"/>
    <mergeCell ref="L69:N69"/>
    <mergeCell ref="O69:R69"/>
    <mergeCell ref="D74:K74"/>
    <mergeCell ref="L74:N74"/>
    <mergeCell ref="O74:R74"/>
    <mergeCell ref="D75:K75"/>
    <mergeCell ref="L75:N75"/>
    <mergeCell ref="O75:R75"/>
    <mergeCell ref="D72:K72"/>
    <mergeCell ref="L72:N72"/>
    <mergeCell ref="O72:R72"/>
    <mergeCell ref="B73:K73"/>
    <mergeCell ref="L73:N73"/>
    <mergeCell ref="O73:R73"/>
    <mergeCell ref="B78:K78"/>
    <mergeCell ref="L78:N78"/>
    <mergeCell ref="O78:R78"/>
    <mergeCell ref="D79:K79"/>
    <mergeCell ref="L79:N79"/>
    <mergeCell ref="O79:R79"/>
    <mergeCell ref="D76:K76"/>
    <mergeCell ref="L76:N76"/>
    <mergeCell ref="O76:R76"/>
    <mergeCell ref="D77:K77"/>
    <mergeCell ref="L77:N77"/>
    <mergeCell ref="O77:R77"/>
    <mergeCell ref="D86:K86"/>
    <mergeCell ref="L86:N86"/>
    <mergeCell ref="O86:R86"/>
    <mergeCell ref="D87:K87"/>
    <mergeCell ref="L87:N87"/>
    <mergeCell ref="O87:R87"/>
    <mergeCell ref="B84:K84"/>
    <mergeCell ref="L84:N84"/>
    <mergeCell ref="O84:R84"/>
    <mergeCell ref="B85:K85"/>
    <mergeCell ref="L85:N85"/>
    <mergeCell ref="O85:R85"/>
    <mergeCell ref="D82:K82"/>
    <mergeCell ref="L82:N82"/>
    <mergeCell ref="O82:R82"/>
    <mergeCell ref="D83:K83"/>
    <mergeCell ref="L83:N83"/>
    <mergeCell ref="O83:R83"/>
    <mergeCell ref="D80:K80"/>
    <mergeCell ref="L80:N80"/>
    <mergeCell ref="O80:R80"/>
    <mergeCell ref="B81:K81"/>
    <mergeCell ref="L81:N81"/>
    <mergeCell ref="O81:R81"/>
  </mergeCells>
  <pageMargins left="0" right="0" top="0" bottom="0.39375000000000004" header="0" footer="0"/>
  <pageSetup paperSize="9" orientation="landscape" verticalDpi="0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10EF-4697-4D77-9137-97BAC8C292D9}">
  <dimension ref="B1:U30"/>
  <sheetViews>
    <sheetView showGridLines="0" workbookViewId="0">
      <pane ySplit="1" topLeftCell="A2" activePane="bottomLeft" state="frozenSplit"/>
      <selection pane="bottomLeft" activeCell="D17" sqref="D17:K17"/>
    </sheetView>
  </sheetViews>
  <sheetFormatPr defaultRowHeight="12.75" x14ac:dyDescent="0.2"/>
  <cols>
    <col min="1" max="1" width="1.28515625" style="49" customWidth="1"/>
    <col min="2" max="2" width="6" style="49" customWidth="1"/>
    <col min="3" max="3" width="7.28515625" style="49" customWidth="1"/>
    <col min="4" max="4" width="17.42578125" style="49" customWidth="1"/>
    <col min="5" max="5" width="6.7109375" style="49" customWidth="1"/>
    <col min="6" max="6" width="14.7109375" style="49" customWidth="1"/>
    <col min="7" max="7" width="9.42578125" style="49" customWidth="1"/>
    <col min="8" max="8" width="1.28515625" style="49" customWidth="1"/>
    <col min="9" max="9" width="5.5703125" style="49" customWidth="1"/>
    <col min="10" max="10" width="1.28515625" style="49" hidden="1" customWidth="1"/>
    <col min="11" max="11" width="27" style="49" hidden="1" customWidth="1"/>
    <col min="12" max="12" width="2.5703125" style="49" customWidth="1"/>
    <col min="13" max="13" width="5.28515625" style="49" customWidth="1"/>
    <col min="14" max="14" width="4" style="49" customWidth="1"/>
    <col min="15" max="15" width="4.140625" style="49" customWidth="1"/>
    <col min="16" max="16" width="0" style="49" hidden="1" customWidth="1"/>
    <col min="17" max="17" width="1.140625" style="49" customWidth="1"/>
    <col min="18" max="18" width="6.7109375" style="49" customWidth="1"/>
    <col min="19" max="19" width="9" style="49" customWidth="1"/>
    <col min="20" max="20" width="0" style="49" hidden="1" customWidth="1"/>
    <col min="21" max="21" width="0.140625" style="49" customWidth="1"/>
    <col min="22" max="22" width="0.85546875" style="49" customWidth="1"/>
    <col min="23" max="16384" width="9.140625" style="49"/>
  </cols>
  <sheetData>
    <row r="1" spans="2:21" ht="7.15" customHeight="1" x14ac:dyDescent="0.2"/>
    <row r="2" spans="2:21" ht="14.1" customHeight="1" x14ac:dyDescent="0.2">
      <c r="B2" s="103" t="s">
        <v>184</v>
      </c>
      <c r="C2" s="101"/>
      <c r="D2" s="101"/>
      <c r="E2" s="101"/>
      <c r="F2" s="101"/>
      <c r="N2" s="104"/>
      <c r="O2" s="101"/>
      <c r="R2" s="105"/>
      <c r="S2" s="101"/>
      <c r="T2" s="101"/>
      <c r="U2" s="101"/>
    </row>
    <row r="3" spans="2:21" ht="14.1" customHeight="1" x14ac:dyDescent="0.2">
      <c r="B3" s="103"/>
      <c r="C3" s="101"/>
      <c r="D3" s="101"/>
      <c r="E3" s="101"/>
      <c r="M3" s="104"/>
      <c r="N3" s="101"/>
      <c r="O3" s="101"/>
      <c r="R3" s="106"/>
      <c r="S3" s="101"/>
      <c r="T3" s="101"/>
      <c r="U3" s="101"/>
    </row>
    <row r="4" spans="2:21" ht="12.75" customHeight="1" x14ac:dyDescent="0.2">
      <c r="B4" s="52"/>
      <c r="C4" s="63"/>
      <c r="D4" s="111" t="s">
        <v>208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50"/>
    </row>
    <row r="5" spans="2:21" x14ac:dyDescent="0.2">
      <c r="B5" s="50"/>
      <c r="C5" s="50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50"/>
    </row>
    <row r="6" spans="2:21" ht="3.4" customHeight="1" x14ac:dyDescent="0.2"/>
    <row r="7" spans="2:21" ht="18" customHeight="1" x14ac:dyDescent="0.2">
      <c r="H7" s="112"/>
      <c r="I7" s="101"/>
      <c r="J7" s="101"/>
    </row>
    <row r="8" spans="2:21" ht="3.4" customHeight="1" x14ac:dyDescent="0.2"/>
    <row r="9" spans="2:21" ht="14.1" customHeight="1" x14ac:dyDescent="0.2">
      <c r="H9" s="100"/>
      <c r="I9" s="101"/>
      <c r="J9" s="101"/>
    </row>
    <row r="10" spans="2:21" ht="7.15" customHeight="1" x14ac:dyDescent="0.2"/>
    <row r="11" spans="2:21" ht="22.5" x14ac:dyDescent="0.2">
      <c r="B11" s="58" t="s">
        <v>131</v>
      </c>
      <c r="C11" s="58" t="s">
        <v>132</v>
      </c>
      <c r="D11" s="108" t="s">
        <v>133</v>
      </c>
      <c r="E11" s="109"/>
      <c r="F11" s="109"/>
      <c r="G11" s="109"/>
      <c r="H11" s="109"/>
      <c r="I11" s="109"/>
      <c r="J11" s="109"/>
      <c r="K11" s="109"/>
      <c r="L11" s="110" t="s">
        <v>183</v>
      </c>
      <c r="M11" s="109"/>
      <c r="N11" s="109"/>
      <c r="O11" s="110" t="s">
        <v>182</v>
      </c>
      <c r="P11" s="109"/>
      <c r="Q11" s="109"/>
      <c r="R11" s="109"/>
      <c r="S11" s="59" t="s">
        <v>134</v>
      </c>
    </row>
    <row r="12" spans="2:21" x14ac:dyDescent="0.2">
      <c r="B12" s="113" t="s">
        <v>79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5">
        <v>636448.55000000005</v>
      </c>
      <c r="M12" s="114"/>
      <c r="N12" s="114"/>
      <c r="O12" s="115">
        <v>627449.02</v>
      </c>
      <c r="P12" s="114"/>
      <c r="Q12" s="114"/>
      <c r="R12" s="114"/>
      <c r="S12" s="60">
        <v>0.9859</v>
      </c>
    </row>
    <row r="13" spans="2:21" x14ac:dyDescent="0.2">
      <c r="B13" s="116" t="s">
        <v>190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8">
        <v>636448.55000000005</v>
      </c>
      <c r="M13" s="117"/>
      <c r="N13" s="117"/>
      <c r="O13" s="118">
        <v>627449.02</v>
      </c>
      <c r="P13" s="117"/>
      <c r="Q13" s="117"/>
      <c r="R13" s="117"/>
      <c r="S13" s="65">
        <v>0.9859</v>
      </c>
    </row>
    <row r="14" spans="2:21" x14ac:dyDescent="0.2">
      <c r="B14" s="119" t="s">
        <v>189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1">
        <v>571137.56999999995</v>
      </c>
      <c r="M14" s="120"/>
      <c r="N14" s="120"/>
      <c r="O14" s="121">
        <v>562200.68999999994</v>
      </c>
      <c r="P14" s="120"/>
      <c r="Q14" s="120"/>
      <c r="R14" s="120"/>
      <c r="S14" s="64">
        <v>0.98440000000000005</v>
      </c>
    </row>
    <row r="15" spans="2:21" x14ac:dyDescent="0.2">
      <c r="B15" s="119" t="s">
        <v>188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1">
        <v>571137.56999999995</v>
      </c>
      <c r="M15" s="120"/>
      <c r="N15" s="120"/>
      <c r="O15" s="121">
        <v>562200.68999999994</v>
      </c>
      <c r="P15" s="120"/>
      <c r="Q15" s="120"/>
      <c r="R15" s="120"/>
      <c r="S15" s="64">
        <v>0.98440000000000005</v>
      </c>
    </row>
    <row r="16" spans="2:21" x14ac:dyDescent="0.2">
      <c r="B16" s="61" t="s">
        <v>137</v>
      </c>
      <c r="C16" s="61"/>
      <c r="D16" s="122" t="s">
        <v>138</v>
      </c>
      <c r="E16" s="114"/>
      <c r="F16" s="114"/>
      <c r="G16" s="114"/>
      <c r="H16" s="114"/>
      <c r="I16" s="114"/>
      <c r="J16" s="114"/>
      <c r="K16" s="114"/>
      <c r="L16" s="123">
        <v>563207.59</v>
      </c>
      <c r="M16" s="114"/>
      <c r="N16" s="114"/>
      <c r="O16" s="123">
        <v>555022.69999999995</v>
      </c>
      <c r="P16" s="114"/>
      <c r="Q16" s="114"/>
      <c r="R16" s="114"/>
      <c r="S16" s="62">
        <v>0.98550000000000004</v>
      </c>
    </row>
    <row r="17" spans="2:19" x14ac:dyDescent="0.2">
      <c r="B17" s="61" t="s">
        <v>147</v>
      </c>
      <c r="C17" s="61"/>
      <c r="D17" s="122" t="s">
        <v>148</v>
      </c>
      <c r="E17" s="114"/>
      <c r="F17" s="114"/>
      <c r="G17" s="114"/>
      <c r="H17" s="114"/>
      <c r="I17" s="114"/>
      <c r="J17" s="114"/>
      <c r="K17" s="114"/>
      <c r="L17" s="123">
        <v>486729.96</v>
      </c>
      <c r="M17" s="114"/>
      <c r="N17" s="114"/>
      <c r="O17" s="123">
        <v>487118.81</v>
      </c>
      <c r="P17" s="114"/>
      <c r="Q17" s="114"/>
      <c r="R17" s="114"/>
      <c r="S17" s="62">
        <v>1.0007999999999999</v>
      </c>
    </row>
    <row r="18" spans="2:19" x14ac:dyDescent="0.2">
      <c r="B18" s="61" t="s">
        <v>139</v>
      </c>
      <c r="C18" s="61"/>
      <c r="D18" s="122" t="s">
        <v>140</v>
      </c>
      <c r="E18" s="114"/>
      <c r="F18" s="114"/>
      <c r="G18" s="114"/>
      <c r="H18" s="114"/>
      <c r="I18" s="114"/>
      <c r="J18" s="114"/>
      <c r="K18" s="114"/>
      <c r="L18" s="123">
        <v>75174.03</v>
      </c>
      <c r="M18" s="114"/>
      <c r="N18" s="114"/>
      <c r="O18" s="123">
        <v>66753.34</v>
      </c>
      <c r="P18" s="114"/>
      <c r="Q18" s="114"/>
      <c r="R18" s="114"/>
      <c r="S18" s="62">
        <v>0.88800000000000001</v>
      </c>
    </row>
    <row r="19" spans="2:19" x14ac:dyDescent="0.2">
      <c r="B19" s="61" t="s">
        <v>142</v>
      </c>
      <c r="C19" s="61"/>
      <c r="D19" s="122" t="s">
        <v>143</v>
      </c>
      <c r="E19" s="114"/>
      <c r="F19" s="114"/>
      <c r="G19" s="114"/>
      <c r="H19" s="114"/>
      <c r="I19" s="114"/>
      <c r="J19" s="114"/>
      <c r="K19" s="114"/>
      <c r="L19" s="123">
        <v>1303.5999999999999</v>
      </c>
      <c r="M19" s="114"/>
      <c r="N19" s="114"/>
      <c r="O19" s="123">
        <v>1150.55</v>
      </c>
      <c r="P19" s="114"/>
      <c r="Q19" s="114"/>
      <c r="R19" s="114"/>
      <c r="S19" s="62">
        <v>0.88260000000000005</v>
      </c>
    </row>
    <row r="20" spans="2:19" x14ac:dyDescent="0.2">
      <c r="B20" s="61" t="s">
        <v>149</v>
      </c>
      <c r="C20" s="61"/>
      <c r="D20" s="122" t="s">
        <v>150</v>
      </c>
      <c r="E20" s="114"/>
      <c r="F20" s="114"/>
      <c r="G20" s="114"/>
      <c r="H20" s="114"/>
      <c r="I20" s="114"/>
      <c r="J20" s="114"/>
      <c r="K20" s="114"/>
      <c r="L20" s="123">
        <v>7929.98</v>
      </c>
      <c r="M20" s="114"/>
      <c r="N20" s="114"/>
      <c r="O20" s="123">
        <v>7177.99</v>
      </c>
      <c r="P20" s="114"/>
      <c r="Q20" s="114"/>
      <c r="R20" s="114"/>
      <c r="S20" s="62">
        <v>0.9052</v>
      </c>
    </row>
    <row r="21" spans="2:19" x14ac:dyDescent="0.2">
      <c r="B21" s="61" t="s">
        <v>151</v>
      </c>
      <c r="C21" s="61"/>
      <c r="D21" s="122" t="s">
        <v>152</v>
      </c>
      <c r="E21" s="114"/>
      <c r="F21" s="114"/>
      <c r="G21" s="114"/>
      <c r="H21" s="114"/>
      <c r="I21" s="114"/>
      <c r="J21" s="114"/>
      <c r="K21" s="114"/>
      <c r="L21" s="123">
        <v>7929.98</v>
      </c>
      <c r="M21" s="114"/>
      <c r="N21" s="114"/>
      <c r="O21" s="123">
        <v>7177.99</v>
      </c>
      <c r="P21" s="114"/>
      <c r="Q21" s="114"/>
      <c r="R21" s="114"/>
      <c r="S21" s="62">
        <v>0.9052</v>
      </c>
    </row>
    <row r="22" spans="2:19" x14ac:dyDescent="0.2">
      <c r="B22" s="119" t="s">
        <v>187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1">
        <v>65310.98</v>
      </c>
      <c r="M22" s="120"/>
      <c r="N22" s="120"/>
      <c r="O22" s="121">
        <v>65248.33</v>
      </c>
      <c r="P22" s="120"/>
      <c r="Q22" s="120"/>
      <c r="R22" s="120"/>
      <c r="S22" s="64">
        <v>0.999</v>
      </c>
    </row>
    <row r="23" spans="2:19" x14ac:dyDescent="0.2">
      <c r="B23" s="119" t="s">
        <v>186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1">
        <v>65310.98</v>
      </c>
      <c r="M23" s="120"/>
      <c r="N23" s="120"/>
      <c r="O23" s="121">
        <v>65248.33</v>
      </c>
      <c r="P23" s="120"/>
      <c r="Q23" s="120"/>
      <c r="R23" s="120"/>
      <c r="S23" s="64">
        <v>0.999</v>
      </c>
    </row>
    <row r="24" spans="2:19" x14ac:dyDescent="0.2">
      <c r="B24" s="61" t="s">
        <v>137</v>
      </c>
      <c r="C24" s="61"/>
      <c r="D24" s="122" t="s">
        <v>138</v>
      </c>
      <c r="E24" s="114"/>
      <c r="F24" s="114"/>
      <c r="G24" s="114"/>
      <c r="H24" s="114"/>
      <c r="I24" s="114"/>
      <c r="J24" s="114"/>
      <c r="K24" s="114"/>
      <c r="L24" s="123">
        <v>64677.73</v>
      </c>
      <c r="M24" s="114"/>
      <c r="N24" s="114"/>
      <c r="O24" s="123">
        <v>64615.08</v>
      </c>
      <c r="P24" s="114"/>
      <c r="Q24" s="114"/>
      <c r="R24" s="114"/>
      <c r="S24" s="62">
        <v>0.999</v>
      </c>
    </row>
    <row r="25" spans="2:19" x14ac:dyDescent="0.2">
      <c r="B25" s="61" t="s">
        <v>139</v>
      </c>
      <c r="C25" s="61"/>
      <c r="D25" s="122" t="s">
        <v>140</v>
      </c>
      <c r="E25" s="114"/>
      <c r="F25" s="114"/>
      <c r="G25" s="114"/>
      <c r="H25" s="114"/>
      <c r="I25" s="114"/>
      <c r="J25" s="114"/>
      <c r="K25" s="114"/>
      <c r="L25" s="123">
        <v>62107.98</v>
      </c>
      <c r="M25" s="114"/>
      <c r="N25" s="114"/>
      <c r="O25" s="123">
        <v>62045.33</v>
      </c>
      <c r="P25" s="114"/>
      <c r="Q25" s="114"/>
      <c r="R25" s="114"/>
      <c r="S25" s="62">
        <v>0.999</v>
      </c>
    </row>
    <row r="26" spans="2:19" x14ac:dyDescent="0.2">
      <c r="B26" s="61" t="s">
        <v>154</v>
      </c>
      <c r="C26" s="61"/>
      <c r="D26" s="122" t="s">
        <v>155</v>
      </c>
      <c r="E26" s="114"/>
      <c r="F26" s="114"/>
      <c r="G26" s="114"/>
      <c r="H26" s="114"/>
      <c r="I26" s="114"/>
      <c r="J26" s="114"/>
      <c r="K26" s="114"/>
      <c r="L26" s="123">
        <v>2480.5500000000002</v>
      </c>
      <c r="M26" s="114"/>
      <c r="N26" s="114"/>
      <c r="O26" s="123">
        <v>2480.5500000000002</v>
      </c>
      <c r="P26" s="114"/>
      <c r="Q26" s="114"/>
      <c r="R26" s="114"/>
      <c r="S26" s="62">
        <v>1</v>
      </c>
    </row>
    <row r="27" spans="2:19" x14ac:dyDescent="0.2">
      <c r="B27" s="61" t="s">
        <v>174</v>
      </c>
      <c r="C27" s="61"/>
      <c r="D27" s="122" t="s">
        <v>173</v>
      </c>
      <c r="E27" s="114"/>
      <c r="F27" s="114"/>
      <c r="G27" s="114"/>
      <c r="H27" s="114"/>
      <c r="I27" s="114"/>
      <c r="J27" s="114"/>
      <c r="K27" s="114"/>
      <c r="L27" s="123">
        <v>89.2</v>
      </c>
      <c r="M27" s="114"/>
      <c r="N27" s="114"/>
      <c r="O27" s="123">
        <v>89.2</v>
      </c>
      <c r="P27" s="114"/>
      <c r="Q27" s="114"/>
      <c r="R27" s="114"/>
      <c r="S27" s="62">
        <v>1</v>
      </c>
    </row>
    <row r="28" spans="2:19" x14ac:dyDescent="0.2">
      <c r="B28" s="61" t="s">
        <v>149</v>
      </c>
      <c r="C28" s="61"/>
      <c r="D28" s="122" t="s">
        <v>150</v>
      </c>
      <c r="E28" s="114"/>
      <c r="F28" s="114"/>
      <c r="G28" s="114"/>
      <c r="H28" s="114"/>
      <c r="I28" s="114"/>
      <c r="J28" s="114"/>
      <c r="K28" s="114"/>
      <c r="L28" s="123">
        <v>633.25</v>
      </c>
      <c r="M28" s="114"/>
      <c r="N28" s="114"/>
      <c r="O28" s="123">
        <v>633.25</v>
      </c>
      <c r="P28" s="114"/>
      <c r="Q28" s="114"/>
      <c r="R28" s="114"/>
      <c r="S28" s="62">
        <v>1</v>
      </c>
    </row>
    <row r="29" spans="2:19" x14ac:dyDescent="0.2">
      <c r="B29" s="61" t="s">
        <v>151</v>
      </c>
      <c r="C29" s="61"/>
      <c r="D29" s="122" t="s">
        <v>152</v>
      </c>
      <c r="E29" s="114"/>
      <c r="F29" s="114"/>
      <c r="G29" s="114"/>
      <c r="H29" s="114"/>
      <c r="I29" s="114"/>
      <c r="J29" s="114"/>
      <c r="K29" s="114"/>
      <c r="L29" s="123">
        <v>633.25</v>
      </c>
      <c r="M29" s="114"/>
      <c r="N29" s="114"/>
      <c r="O29" s="123">
        <v>633.25</v>
      </c>
      <c r="P29" s="114"/>
      <c r="Q29" s="114"/>
      <c r="R29" s="114"/>
      <c r="S29" s="62">
        <v>1</v>
      </c>
    </row>
    <row r="30" spans="2:19" ht="12.75" hidden="1" customHeight="1" x14ac:dyDescent="0.2"/>
  </sheetData>
  <mergeCells count="66">
    <mergeCell ref="L26:N26"/>
    <mergeCell ref="O26:R26"/>
    <mergeCell ref="D24:K24"/>
    <mergeCell ref="L24:N24"/>
    <mergeCell ref="O24:R24"/>
    <mergeCell ref="D25:K25"/>
    <mergeCell ref="L25:N25"/>
    <mergeCell ref="O25:R25"/>
    <mergeCell ref="D26:K26"/>
    <mergeCell ref="D29:K29"/>
    <mergeCell ref="L29:N29"/>
    <mergeCell ref="O29:R29"/>
    <mergeCell ref="D27:K27"/>
    <mergeCell ref="L27:N27"/>
    <mergeCell ref="O27:R27"/>
    <mergeCell ref="D28:K28"/>
    <mergeCell ref="L28:N28"/>
    <mergeCell ref="O28:R28"/>
    <mergeCell ref="B22:K22"/>
    <mergeCell ref="L22:N22"/>
    <mergeCell ref="O22:R22"/>
    <mergeCell ref="B23:K23"/>
    <mergeCell ref="L23:N23"/>
    <mergeCell ref="O23:R23"/>
    <mergeCell ref="D20:K20"/>
    <mergeCell ref="L20:N20"/>
    <mergeCell ref="O20:R20"/>
    <mergeCell ref="D21:K21"/>
    <mergeCell ref="L21:N21"/>
    <mergeCell ref="O21:R21"/>
    <mergeCell ref="D18:K18"/>
    <mergeCell ref="L18:N18"/>
    <mergeCell ref="O18:R18"/>
    <mergeCell ref="D19:K19"/>
    <mergeCell ref="L19:N19"/>
    <mergeCell ref="O19:R19"/>
    <mergeCell ref="D16:K16"/>
    <mergeCell ref="L16:N16"/>
    <mergeCell ref="O16:R16"/>
    <mergeCell ref="D17:K17"/>
    <mergeCell ref="L17:N17"/>
    <mergeCell ref="O17:R17"/>
    <mergeCell ref="B14:K14"/>
    <mergeCell ref="L14:N14"/>
    <mergeCell ref="O14:R14"/>
    <mergeCell ref="B15:K15"/>
    <mergeCell ref="L15:N15"/>
    <mergeCell ref="O15:R15"/>
    <mergeCell ref="B12:K12"/>
    <mergeCell ref="L12:N12"/>
    <mergeCell ref="O12:R12"/>
    <mergeCell ref="B13:K13"/>
    <mergeCell ref="L13:N13"/>
    <mergeCell ref="O13:R13"/>
    <mergeCell ref="H9:J9"/>
    <mergeCell ref="D11:K11"/>
    <mergeCell ref="B2:F2"/>
    <mergeCell ref="N2:O2"/>
    <mergeCell ref="L11:N11"/>
    <mergeCell ref="O11:R11"/>
    <mergeCell ref="D4:R5"/>
    <mergeCell ref="R2:U2"/>
    <mergeCell ref="B3:E3"/>
    <mergeCell ref="M3:O3"/>
    <mergeCell ref="R3:U3"/>
    <mergeCell ref="H7:J7"/>
  </mergeCells>
  <pageMargins left="0" right="0" top="0" bottom="0.39375000000000004" header="0" footer="0"/>
  <pageSetup paperSize="9" orientation="landscape" verticalDpi="0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Opći dio</vt:lpstr>
      <vt:lpstr>Prihodi i rashodi -ekon. klf.</vt:lpstr>
      <vt:lpstr>Prihodi i rashodi - izvori</vt:lpstr>
      <vt:lpstr>Posebni dio</vt:lpstr>
      <vt:lpstr>Rashodi  - funkc.klf.</vt:lpstr>
      <vt:lpstr>'Posebni dio'!Ispis_naslova</vt:lpstr>
      <vt:lpstr>'Rashodi  - funkc.klf.'!Ispis_naslova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2023-04-04T11:17:50Z</cp:lastPrinted>
  <dcterms:created xsi:type="dcterms:W3CDTF">2022-02-23T11:39:51Z</dcterms:created>
  <dcterms:modified xsi:type="dcterms:W3CDTF">2024-03-25T12:15:43Z</dcterms:modified>
</cp:coreProperties>
</file>